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9200" windowHeight="6810" tabRatio="926"/>
  </bookViews>
  <sheets>
    <sheet name="Read Me" sheetId="8" r:id="rId1"/>
    <sheet name="API Calls" sheetId="13" r:id="rId2"/>
    <sheet name="Message Header" sheetId="9" r:id="rId3"/>
    <sheet name="Customer Onboarding Approval" sheetId="15" r:id="rId4"/>
    <sheet name="CustomerOnboardingApproval_Samp" sheetId="4" r:id="rId5"/>
    <sheet name="Limits" sheetId="16" r:id="rId6"/>
    <sheet name="Limits_Sample" sheetId="3" r:id="rId7"/>
    <sheet name="Markup" sheetId="17" r:id="rId8"/>
    <sheet name="Markup_Sample" sheetId="2" r:id="rId9"/>
    <sheet name="Swap Quotes" sheetId="18" r:id="rId10"/>
    <sheet name="Swap Quotes_Sample" sheetId="1" r:id="rId11"/>
    <sheet name="Trade Response" sheetId="19" r:id="rId12"/>
    <sheet name="Trade Response_Sample" sheetId="10" r:id="rId13"/>
    <sheet name="Process Status" sheetId="21" r:id="rId14"/>
    <sheet name="Process Status_Sample" sheetId="6" r:id="rId15"/>
    <sheet name="Trade Reconciliation" sheetId="22" r:id="rId16"/>
    <sheet name="Trade Reconciliation_Sample" sheetId="12" r:id="rId17"/>
    <sheet name="Acknowledgement" sheetId="25" r:id="rId18"/>
    <sheet name="Acknowledgement_Sample" sheetId="24" r:id="rId19"/>
    <sheet name="Resend Messages After Timestamp" sheetId="23" r:id="rId20"/>
    <sheet name="ResendMessagesAfterTimestamp_Sa" sheetId="7" r:id="rId21"/>
    <sheet name="Infra Requirements" sheetId="14" r:id="rId22"/>
    <sheet name="Heartbeat" sheetId="11" state="hidden" r:id="rId2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0" i="1" l="1"/>
  <c r="D9" i="11" l="1"/>
  <c r="D7" i="11"/>
  <c r="D6" i="11"/>
  <c r="D10" i="11" s="1"/>
  <c r="D11" i="11" s="1"/>
  <c r="D10" i="7"/>
  <c r="D8" i="7"/>
  <c r="D7" i="7"/>
  <c r="D11" i="7" s="1"/>
  <c r="J5" i="9" s="1"/>
  <c r="J12" i="9" s="1"/>
  <c r="D12" i="7" s="1"/>
  <c r="D11" i="24"/>
  <c r="I5" i="9" s="1"/>
  <c r="I12" i="9" s="1"/>
  <c r="D12" i="24" s="1"/>
  <c r="D10" i="24"/>
  <c r="D8" i="24"/>
  <c r="D7" i="24"/>
  <c r="D13" i="12"/>
  <c r="D11" i="12"/>
  <c r="D10" i="12"/>
  <c r="D14" i="12" s="1"/>
  <c r="H5" i="9" s="1"/>
  <c r="H12" i="9" s="1"/>
  <c r="D15" i="12" s="1"/>
  <c r="D20" i="6"/>
  <c r="D17" i="6"/>
  <c r="B12" i="6"/>
  <c r="D6" i="6"/>
  <c r="D18" i="6" s="1"/>
  <c r="D11" i="10"/>
  <c r="D9" i="10"/>
  <c r="D12" i="10" s="1"/>
  <c r="F5" i="9" s="1"/>
  <c r="F12" i="9" s="1"/>
  <c r="D13" i="10" s="1"/>
  <c r="D8" i="10"/>
  <c r="D18" i="1"/>
  <c r="AR17" i="1"/>
  <c r="AQ17" i="1"/>
  <c r="AP17" i="1"/>
  <c r="AO17" i="1"/>
  <c r="AN17" i="1"/>
  <c r="AM17" i="1"/>
  <c r="AL17" i="1"/>
  <c r="AK17" i="1"/>
  <c r="AJ17" i="1"/>
  <c r="AI17" i="1"/>
  <c r="AH17" i="1"/>
  <c r="AG17" i="1"/>
  <c r="AF17" i="1"/>
  <c r="AE17" i="1"/>
  <c r="AD17" i="1"/>
  <c r="AC17" i="1"/>
  <c r="AB17" i="1"/>
  <c r="AA17" i="1"/>
  <c r="Z17" i="1"/>
  <c r="Y17" i="1"/>
  <c r="X17" i="1"/>
  <c r="W17" i="1"/>
  <c r="V17" i="1"/>
  <c r="U17" i="1"/>
  <c r="T17" i="1"/>
  <c r="S17" i="1"/>
  <c r="R17" i="1"/>
  <c r="Q17" i="1"/>
  <c r="P17" i="1"/>
  <c r="O17" i="1"/>
  <c r="N17" i="1"/>
  <c r="M17" i="1"/>
  <c r="L17" i="1"/>
  <c r="K17" i="1"/>
  <c r="J17" i="1"/>
  <c r="I17" i="1"/>
  <c r="H17" i="1"/>
  <c r="G17" i="1"/>
  <c r="F17" i="1"/>
  <c r="E17" i="1"/>
  <c r="D17" i="1"/>
  <c r="D15" i="1"/>
  <c r="D5" i="1"/>
  <c r="D16" i="1" s="1"/>
  <c r="D23" i="2"/>
  <c r="E22" i="2"/>
  <c r="D22" i="2"/>
  <c r="D20" i="2"/>
  <c r="D5" i="2"/>
  <c r="D21" i="2" s="1"/>
  <c r="D39" i="3"/>
  <c r="D37" i="3"/>
  <c r="D36" i="3"/>
  <c r="B32" i="3"/>
  <c r="B33" i="3" s="1"/>
  <c r="B18" i="3"/>
  <c r="D5" i="3"/>
  <c r="D34" i="4"/>
  <c r="D32" i="4"/>
  <c r="D31" i="4"/>
  <c r="B27" i="4"/>
  <c r="B15" i="4"/>
  <c r="B16" i="4" s="1"/>
  <c r="B17" i="4" s="1"/>
  <c r="B18" i="4" s="1"/>
  <c r="B19" i="4" s="1"/>
  <c r="B20" i="4" s="1"/>
  <c r="D5" i="4"/>
  <c r="D24" i="2" l="1"/>
  <c r="D5" i="9" s="1"/>
  <c r="D12" i="9" s="1"/>
  <c r="D25" i="2" s="1"/>
  <c r="D33" i="4"/>
  <c r="D19" i="6"/>
  <c r="D19" i="1"/>
  <c r="B19" i="3"/>
  <c r="B13" i="6"/>
  <c r="B28" i="4"/>
  <c r="B29" i="4" s="1"/>
  <c r="E33" i="4" l="1"/>
  <c r="D35" i="4" s="1"/>
  <c r="B5" i="9" s="1"/>
  <c r="B12" i="9" s="1"/>
  <c r="B14" i="6"/>
  <c r="B15" i="6" s="1"/>
  <c r="E19" i="6"/>
  <c r="D21" i="6" s="1"/>
  <c r="G5" i="9" s="1"/>
  <c r="G12" i="9" s="1"/>
  <c r="D22" i="6" s="1"/>
  <c r="B20" i="3"/>
  <c r="B21" i="3" s="1"/>
  <c r="B22" i="3" s="1"/>
  <c r="B25" i="3" s="1"/>
  <c r="B26" i="3" s="1"/>
  <c r="E5" i="9"/>
  <c r="E12" i="9" s="1"/>
  <c r="D38" i="3" l="1"/>
  <c r="D40" i="3" s="1"/>
  <c r="C5" i="9" s="1"/>
  <c r="C12" i="9" s="1"/>
  <c r="E38" i="3"/>
  <c r="D36" i="4" l="1"/>
  <c r="D41" i="3"/>
</calcChain>
</file>

<file path=xl/sharedStrings.xml><?xml version="1.0" encoding="utf-8"?>
<sst xmlns="http://schemas.openxmlformats.org/spreadsheetml/2006/main" count="1948" uniqueCount="593">
  <si>
    <t>Header Begin Identifier</t>
  </si>
  <si>
    <t>{H:</t>
  </si>
  <si>
    <t>Header End Identifier</t>
  </si>
  <si>
    <t>}</t>
  </si>
  <si>
    <t>Field Name</t>
  </si>
  <si>
    <t>01</t>
  </si>
  <si>
    <t>Channel</t>
  </si>
  <si>
    <t>Message Type</t>
  </si>
  <si>
    <t>Message Reference Number (MRN)</t>
  </si>
  <si>
    <t>Originating Timestamp</t>
  </si>
  <si>
    <t>20180216131410</t>
  </si>
  <si>
    <t>Header Section</t>
  </si>
  <si>
    <t>Message Length</t>
  </si>
  <si>
    <t>FX01</t>
  </si>
  <si>
    <t>Swap Quotes</t>
  </si>
  <si>
    <t>Markup</t>
  </si>
  <si>
    <t>Limits</t>
  </si>
  <si>
    <t>Customer Onboarding Approval</t>
  </si>
  <si>
    <t>Process Status</t>
  </si>
  <si>
    <t>Resend Messages After Timestamp</t>
  </si>
  <si>
    <t>FX02</t>
  </si>
  <si>
    <t>FX03</t>
  </si>
  <si>
    <t>FX04</t>
  </si>
  <si>
    <t>Sheet Name</t>
  </si>
  <si>
    <t>Description</t>
  </si>
  <si>
    <t>Message Header</t>
  </si>
  <si>
    <t>Trade Response</t>
  </si>
  <si>
    <t>Header block</t>
  </si>
  <si>
    <t>Swap quotes message</t>
  </si>
  <si>
    <t>Markup message</t>
  </si>
  <si>
    <t>Limits message</t>
  </si>
  <si>
    <t>Customer onboarding approval message</t>
  </si>
  <si>
    <t>Trade reponse message</t>
  </si>
  <si>
    <t>Process status message</t>
  </si>
  <si>
    <t>Resend messages after timestamp message</t>
  </si>
  <si>
    <t>&lt;Repeating Block&gt;</t>
  </si>
  <si>
    <t>Tag</t>
  </si>
  <si>
    <t>Repeating Block 1</t>
  </si>
  <si>
    <t>Repeating Block 2</t>
  </si>
  <si>
    <t>Repeating Block 3</t>
  </si>
  <si>
    <t>Repeating Block 4</t>
  </si>
  <si>
    <t>Repeating Block 5</t>
  </si>
  <si>
    <t>Repeating Block 6</t>
  </si>
  <si>
    <t>Repeating Block 7</t>
  </si>
  <si>
    <t>Repeating Block 8</t>
  </si>
  <si>
    <t>Repeating Block 9</t>
  </si>
  <si>
    <t>Repeating Block 10</t>
  </si>
  <si>
    <t>Repeating Block Type 01</t>
  </si>
  <si>
    <t>Block Reference Number (BRN)</t>
  </si>
  <si>
    <t>Message text for Body Start</t>
  </si>
  <si>
    <t>Message text for Non-Repeating Block</t>
  </si>
  <si>
    <t>Message text for repeating blocks. Formuals in ths Excel sheet provide for a maximum of 10 blocks. After filling the required details in the above available free repeating block, copy the C column of this row and paste it in the same column where the details were filled above. The new blocks will be included in the full message text)</t>
  </si>
  <si>
    <t>Message text for Body End</t>
  </si>
  <si>
    <t>Message text for full body</t>
  </si>
  <si>
    <t>Complete message text without formulas (Pasted as values. To copy and paste it in notepad, press F2, select all and then paste it, else line breaks will not come)</t>
  </si>
  <si>
    <t>&lt;Non-Repeating Block&gt;</t>
  </si>
  <si>
    <t>Sample Data</t>
  </si>
  <si>
    <t>Body Begin Identifier</t>
  </si>
  <si>
    <t>{B:</t>
  </si>
  <si>
    <t>Non-Repeating Block Type 00</t>
  </si>
  <si>
    <t>00</t>
  </si>
  <si>
    <t>Body End Identifier</t>
  </si>
  <si>
    <t>Tag Value Delimiter</t>
  </si>
  <si>
    <t>Block Begin Identifer</t>
  </si>
  <si>
    <t>{</t>
  </si>
  <si>
    <t>Block End Identifer</t>
  </si>
  <si>
    <t>Bid Spread</t>
  </si>
  <si>
    <t xml:space="preserve">Offer Spread </t>
  </si>
  <si>
    <t xml:space="preserve">Complete message text including header section
</t>
  </si>
  <si>
    <t>USD</t>
  </si>
  <si>
    <t>INR</t>
  </si>
  <si>
    <t>ADFOA4091A</t>
  </si>
  <si>
    <t>MRN of Source Message</t>
  </si>
  <si>
    <t>BRN of Source Message</t>
  </si>
  <si>
    <t>Is Success</t>
  </si>
  <si>
    <t>Rejection Code</t>
  </si>
  <si>
    <t>Rejection Reason</t>
  </si>
  <si>
    <t>FX06</t>
  </si>
  <si>
    <t>Rejection Level</t>
  </si>
  <si>
    <t>B</t>
  </si>
  <si>
    <t>AD02</t>
  </si>
  <si>
    <t>CCBPUTIB0028190708000001</t>
  </si>
  <si>
    <t>CCBPUTIB0028</t>
  </si>
  <si>
    <t>CCBPUTIB0028190708000002</t>
  </si>
  <si>
    <t>Insturment pair</t>
  </si>
  <si>
    <t>PAN #</t>
  </si>
  <si>
    <t>Email</t>
  </si>
  <si>
    <t>Mobile</t>
  </si>
  <si>
    <t>Action Type</t>
  </si>
  <si>
    <t>someone@gmail.com</t>
  </si>
  <si>
    <t>someother@gmail.com</t>
  </si>
  <si>
    <t>ADFOA4281A</t>
  </si>
  <si>
    <t>Limit reinstate method</t>
  </si>
  <si>
    <t>UTIB0000109</t>
  </si>
  <si>
    <t>Invalid instrument pair</t>
  </si>
  <si>
    <t>04</t>
  </si>
  <si>
    <t>02</t>
  </si>
  <si>
    <t>Branch Code</t>
  </si>
  <si>
    <t>Limit Type</t>
  </si>
  <si>
    <t>Limit Currency Code</t>
  </si>
  <si>
    <t>Cash Limit Amount</t>
  </si>
  <si>
    <t>Effective To Date</t>
  </si>
  <si>
    <t>Markup Type</t>
  </si>
  <si>
    <t>Markup Value</t>
  </si>
  <si>
    <t>Tax On Markup (%)</t>
  </si>
  <si>
    <t>Business Date</t>
  </si>
  <si>
    <t>Bank Membership ID</t>
  </si>
  <si>
    <t>Number of Records</t>
  </si>
  <si>
    <t>Timestamp</t>
  </si>
  <si>
    <t>Y</t>
  </si>
  <si>
    <t>N</t>
  </si>
  <si>
    <t>Request Type</t>
  </si>
  <si>
    <t>Tom Limit Amount</t>
  </si>
  <si>
    <t>Spot Limit Amount</t>
  </si>
  <si>
    <t>All Instrument Limit Amount</t>
  </si>
  <si>
    <t>Trade</t>
  </si>
  <si>
    <t>FX05</t>
  </si>
  <si>
    <t>Invalid PAN</t>
  </si>
  <si>
    <t>TEST Markup</t>
  </si>
  <si>
    <t>CCBPHDFC0005</t>
  </si>
  <si>
    <t>UTIB0000110</t>
  </si>
  <si>
    <t>Trade Reconciliation</t>
  </si>
  <si>
    <t>Trade Reconciliation message</t>
  </si>
  <si>
    <t>Trade Date</t>
  </si>
  <si>
    <t>FX07</t>
  </si>
  <si>
    <t>FIX Trade Response Message</t>
  </si>
  <si>
    <t>FIX Total Trade Count Messasge</t>
  </si>
  <si>
    <t xml:space="preserve">8=FIX.4 49=90 35=DR 34=28 49=CCIL 52=20180420-05:01:00.278 56=KVMD 75=20180420 20030=13 10=086 </t>
  </si>
  <si>
    <t>M/O</t>
  </si>
  <si>
    <t>M</t>
  </si>
  <si>
    <t>O</t>
  </si>
  <si>
    <t>PAN#</t>
  </si>
  <si>
    <t>Home Branch IFSC</t>
  </si>
  <si>
    <t>Trading Branch IFSC</t>
  </si>
  <si>
    <t>Trading Branch Name</t>
  </si>
  <si>
    <t>Customer Ref No</t>
  </si>
  <si>
    <t>Customer Type</t>
  </si>
  <si>
    <t>Entity Name</t>
  </si>
  <si>
    <t>First Name</t>
  </si>
  <si>
    <t>Last Name</t>
  </si>
  <si>
    <t>LEI Number</t>
  </si>
  <si>
    <t>Expiry Date</t>
  </si>
  <si>
    <t>GSTIN</t>
  </si>
  <si>
    <t>Account Number</t>
  </si>
  <si>
    <t>Remarks</t>
  </si>
  <si>
    <t>TULSIANI CHMBRS - NARIMAN PT</t>
  </si>
  <si>
    <t>CRR/IN/000001-1</t>
  </si>
  <si>
    <t>CRR/IN/000007</t>
  </si>
  <si>
    <t>Ram</t>
  </si>
  <si>
    <t>CustomerID</t>
  </si>
  <si>
    <t>Effective From Date</t>
  </si>
  <si>
    <t>User Login Name</t>
  </si>
  <si>
    <t>Raj</t>
  </si>
  <si>
    <t>NR</t>
  </si>
  <si>
    <t>CASHSPOT</t>
  </si>
  <si>
    <t>TOMSPOT</t>
  </si>
  <si>
    <t>1041003</t>
  </si>
  <si>
    <t>^</t>
  </si>
  <si>
    <t>Repeating, Non Repeating block identifier</t>
  </si>
  <si>
    <t>:</t>
  </si>
  <si>
    <t>{H:0008601AD03CCBPUTIB002819070800000120180216131410}
{B:
{00:
1053^20180216131410
}
}</t>
  </si>
  <si>
    <t>This Excel file provides the sample messages for each message type as listed below.</t>
  </si>
  <si>
    <t>20200727131410</t>
  </si>
  <si>
    <t>Repeating Block 11</t>
  </si>
  <si>
    <t>Repeating Block 12</t>
  </si>
  <si>
    <t>Repeating Block 13</t>
  </si>
  <si>
    <t>Repeating Block 14</t>
  </si>
  <si>
    <t>Repeating Block 15</t>
  </si>
  <si>
    <t>Repeating Block 16</t>
  </si>
  <si>
    <t>Repeating Block 17</t>
  </si>
  <si>
    <t>Repeating Block 18</t>
  </si>
  <si>
    <t>Repeating Block 19</t>
  </si>
  <si>
    <t>Repeating Block 20</t>
  </si>
  <si>
    <t>Repeating Block 21</t>
  </si>
  <si>
    <t>Repeating Block 22</t>
  </si>
  <si>
    <t>Repeating Block 23</t>
  </si>
  <si>
    <t>Repeating Block 24</t>
  </si>
  <si>
    <t>Repeating Block 25</t>
  </si>
  <si>
    <t>Repeating Block 26</t>
  </si>
  <si>
    <t>Repeating Block 27</t>
  </si>
  <si>
    <t>Repeating Block 28</t>
  </si>
  <si>
    <t>Repeating Block 29</t>
  </si>
  <si>
    <t>Repeating Block 30</t>
  </si>
  <si>
    <t>Repeating Block 31</t>
  </si>
  <si>
    <t>Repeating Block 32</t>
  </si>
  <si>
    <t>Repeating Block 33</t>
  </si>
  <si>
    <t>Repeating Block 34</t>
  </si>
  <si>
    <t>Repeating Block 35</t>
  </si>
  <si>
    <t>Repeating Block 36</t>
  </si>
  <si>
    <t>Repeating Block 37</t>
  </si>
  <si>
    <t>Repeating Block 38</t>
  </si>
  <si>
    <t>Repeating Block 39</t>
  </si>
  <si>
    <t>BegAug20</t>
  </si>
  <si>
    <t>MidAug20</t>
  </si>
  <si>
    <t>EndAug20</t>
  </si>
  <si>
    <t>BegSep20</t>
  </si>
  <si>
    <t>MidSep20</t>
  </si>
  <si>
    <t>EndSep20</t>
  </si>
  <si>
    <t>BegOct20</t>
  </si>
  <si>
    <t>MidOct20</t>
  </si>
  <si>
    <t>EndOct20</t>
  </si>
  <si>
    <t>BegNov20</t>
  </si>
  <si>
    <t>MidNov20</t>
  </si>
  <si>
    <t>EndNov20</t>
  </si>
  <si>
    <t>BegDec20</t>
  </si>
  <si>
    <t>MidDec20</t>
  </si>
  <si>
    <t>EndDec20</t>
  </si>
  <si>
    <t>BegJan21</t>
  </si>
  <si>
    <t>MidJan21</t>
  </si>
  <si>
    <t>EndJan21</t>
  </si>
  <si>
    <t>BegFeb21</t>
  </si>
  <si>
    <t>MidFeb21</t>
  </si>
  <si>
    <t>EndFeb21</t>
  </si>
  <si>
    <t>BegMar21</t>
  </si>
  <si>
    <t>MidMar21</t>
  </si>
  <si>
    <t>EndMar21</t>
  </si>
  <si>
    <t>BegApr21</t>
  </si>
  <si>
    <t>MidApr21</t>
  </si>
  <si>
    <t>EndApr21</t>
  </si>
  <si>
    <t>BegMay21</t>
  </si>
  <si>
    <t>MidMay21</t>
  </si>
  <si>
    <t>EndMay21</t>
  </si>
  <si>
    <t>BegJun21</t>
  </si>
  <si>
    <t>MidJun21</t>
  </si>
  <si>
    <t>EndJun21</t>
  </si>
  <si>
    <t>BegJul21</t>
  </si>
  <si>
    <t>MidJul21</t>
  </si>
  <si>
    <t>EndJul21</t>
  </si>
  <si>
    <t>BegAug21</t>
  </si>
  <si>
    <t>MidAug21</t>
  </si>
  <si>
    <t>EndAug21</t>
  </si>
  <si>
    <t>78,75</t>
  </si>
  <si>
    <t>Operation Type</t>
  </si>
  <si>
    <t>Limit Setting Option</t>
  </si>
  <si>
    <t>03</t>
  </si>
  <si>
    <t>Upto Spot Limit Amount</t>
  </si>
  <si>
    <t>Forward Limit Amount</t>
  </si>
  <si>
    <t>Limit on Tenors Type</t>
  </si>
  <si>
    <t>Maximum Tenor Type</t>
  </si>
  <si>
    <t>Maximum Tenor Value</t>
  </si>
  <si>
    <t>Maximum Value Date</t>
  </si>
  <si>
    <t>ALLWINDOW</t>
  </si>
  <si>
    <t>SPOT WINDOW EDIT</t>
  </si>
  <si>
    <t>RO/ED Applicability</t>
  </si>
  <si>
    <t>Markup with RO/ED</t>
  </si>
  <si>
    <t>8=FIX.4.4 9=383 35=8 49=CCIL 56=CUST 57=D000001 34=5 52=20220106-10:41:04.156 37=202201060000119 55=USD/INR 48=FRWD 22=8 880=202201060000069SC 11=0 17=0 150=F 39=2 54=2 40=2 44=70.4425 59=0 31=70.4325 32=1000.00 151=0 14=0 6=0.0000 38=0 60=20220106-10:41:02.854 15=USD 120=INR 63=4 64=30-Sep-2019 119=70432.50 20020=COM 20021=CUST 20022=Manikandan Balasubramanian 20023=INPM85000001 20024=IN54PS000003 797=Y 194=70.0000 195=0.4425 12=0.010 20031=- 20032=- 193=01-Sep-2019 10=201</t>
  </si>
  <si>
    <t xml:space="preserve">BIS1_HUB       </t>
  </si>
  <si>
    <t xml:space="preserve">BIS2_HUB       </t>
  </si>
  <si>
    <t xml:space="preserve">BIS3_HUB       </t>
  </si>
  <si>
    <t xml:space="preserve">BIS4_HUB       </t>
  </si>
  <si>
    <t>Source and Destination</t>
  </si>
  <si>
    <t xml:space="preserve">HUB_BIS5       </t>
  </si>
  <si>
    <t>Request URL</t>
  </si>
  <si>
    <t>https://&lt;IPAddress&gt;/hub/send</t>
  </si>
  <si>
    <t>Method</t>
  </si>
  <si>
    <t>POST</t>
  </si>
  <si>
    <t>API Call Header</t>
  </si>
  <si>
    <t>APIKEY</t>
  </si>
  <si>
    <t>IP</t>
  </si>
  <si>
    <t>PORT</t>
  </si>
  <si>
    <t>BIS to HUB</t>
  </si>
  <si>
    <t>HUB to BIS</t>
  </si>
  <si>
    <t>NA</t>
  </si>
  <si>
    <t>HUB to PI</t>
  </si>
  <si>
    <t>https://&lt;IPAddress&gt;/participantinterface/send</t>
  </si>
  <si>
    <t>PI to HUB</t>
  </si>
  <si>
    <t>https://&lt;IPAddress&gt;/ hub/message-from-pi</t>
  </si>
  <si>
    <t>Request Body</t>
  </si>
  <si>
    <r>
      <t>https://</t>
    </r>
    <r>
      <rPr>
        <i/>
        <sz val="10"/>
        <color theme="1"/>
        <rFont val="Calibri"/>
        <family val="2"/>
        <scheme val="minor"/>
      </rPr>
      <t>&lt;I</t>
    </r>
    <r>
      <rPr>
        <sz val="10"/>
        <color theme="1"/>
        <rFont val="Calibri"/>
        <family val="2"/>
        <scheme val="minor"/>
      </rPr>
      <t>IPAddress</t>
    </r>
    <r>
      <rPr>
        <i/>
        <sz val="10"/>
        <color theme="1"/>
        <rFont val="Calibri"/>
        <family val="2"/>
        <scheme val="minor"/>
      </rPr>
      <t>&gt;</t>
    </r>
    <r>
      <rPr>
        <sz val="11"/>
        <color theme="1"/>
        <rFont val="Calibri"/>
        <family val="2"/>
        <scheme val="minor"/>
      </rPr>
      <t>/bisinterface/send</t>
    </r>
  </si>
  <si>
    <t>The message in the proposed structure will be sent</t>
  </si>
  <si>
    <t>API Calls</t>
  </si>
  <si>
    <t>API call details</t>
  </si>
  <si>
    <t>S.No.</t>
  </si>
  <si>
    <t>Server Type</t>
  </si>
  <si>
    <t>No. of Servers</t>
  </si>
  <si>
    <t>Configuration</t>
  </si>
  <si>
    <t>Data Centre</t>
  </si>
  <si>
    <t>Participant Interface Client</t>
  </si>
  <si>
    <t>Hardware Configuration</t>
  </si>
  <si>
    <t>Quad core Xeon 2.66 GHz or higher</t>
  </si>
  <si>
    <t>8 GB RAM or higher</t>
  </si>
  <si>
    <t>300 GB HDD or higher</t>
  </si>
  <si>
    <t>Software Configuration</t>
  </si>
  <si>
    <t>Windows Server 2012 R2 Standard Edition or higher</t>
  </si>
  <si>
    <t>JRE 8 update 211 or higher</t>
  </si>
  <si>
    <t>Apache Server 2.4.39 or higher</t>
  </si>
  <si>
    <t>HUB</t>
  </si>
  <si>
    <t>Internet Bandwidth</t>
  </si>
  <si>
    <t>2 to 8 mbps dedicated internet bandwidth. Based on load (larger or smaller participants) this might vary.</t>
  </si>
  <si>
    <t>Infra Requirements</t>
  </si>
  <si>
    <t>Hardware and software Requirements</t>
  </si>
  <si>
    <t>Place the message structure as mentioned in the various sheets</t>
  </si>
  <si>
    <t>Field Description</t>
  </si>
  <si>
    <t>Internal Tag</t>
  </si>
  <si>
    <t>Format</t>
  </si>
  <si>
    <t>Mandatory</t>
  </si>
  <si>
    <t>Sample</t>
  </si>
  <si>
    <t>Validation</t>
  </si>
  <si>
    <t xml:space="preserve">Non-Repeating Block 00 - Starts with {00: and ends with }. </t>
  </si>
  <si>
    <t>Date of message generation</t>
  </si>
  <si>
    <t>8!n</t>
  </si>
  <si>
    <t>Yes</t>
  </si>
  <si>
    <t>Tag is mandatory</t>
  </si>
  <si>
    <t>Mandatory tag &lt;No.&gt; not present</t>
  </si>
  <si>
    <t>Should be as per the format YYYYMMDD</t>
  </si>
  <si>
    <t>Format not as per specification</t>
  </si>
  <si>
    <t>Date should be current date</t>
  </si>
  <si>
    <t>record date must be current date</t>
  </si>
  <si>
    <t>Date should not fall on a holiday</t>
  </si>
  <si>
    <t>record date should not fall on a holiday</t>
  </si>
  <si>
    <t>CCIL membership id</t>
  </si>
  <si>
    <t>12!c</t>
  </si>
  <si>
    <t>Should be a valid membership id belong to current bank</t>
  </si>
  <si>
    <t>Invalid membership id</t>
  </si>
  <si>
    <t>The number of records present in the Repeating Block. It cannot be more than 100.</t>
  </si>
  <si>
    <t>3n</t>
  </si>
  <si>
    <t>Should be as per the format specified</t>
  </si>
  <si>
    <t xml:space="preserve">Number of records in this message exceeds the maximum allowed </t>
  </si>
  <si>
    <t>Number of records cannot be more than 100.</t>
  </si>
  <si>
    <t>Number of records should be equal to total records in the repeating block</t>
  </si>
  <si>
    <t>Number of records should be greater than zero</t>
  </si>
  <si>
    <t>Number of record should be greater than zero</t>
  </si>
  <si>
    <t xml:space="preserve">Repeating Block 01 - Starts with {01: and ends with }. </t>
  </si>
  <si>
    <t>The BRN is a sequential number starting from 1 and is unique within the message</t>
  </si>
  <si>
    <t>Should not exceed 100</t>
  </si>
  <si>
    <t xml:space="preserve">Number of blocks in a message cannot exceed 100. </t>
  </si>
  <si>
    <t>Should be sequential, unique and incremented by 1</t>
  </si>
  <si>
    <t>BRN within a message must be sequential and unique</t>
  </si>
  <si>
    <t>Should be greater than zero</t>
  </si>
  <si>
    <t>Block reference number should be greater than zero</t>
  </si>
  <si>
    <t>This field contains the PAN number of the customer</t>
  </si>
  <si>
    <t>10!c</t>
  </si>
  <si>
    <t>Registered email id of customer</t>
  </si>
  <si>
    <t>100c</t>
  </si>
  <si>
    <t>Invalid Email</t>
  </si>
  <si>
    <t>Invalid value</t>
  </si>
  <si>
    <t>Registered mobile number of customer</t>
  </si>
  <si>
    <t>15n</t>
  </si>
  <si>
    <t>Invalid Mobile</t>
  </si>
  <si>
    <t>11c</t>
  </si>
  <si>
    <t>No</t>
  </si>
  <si>
    <t>UTIB0000111</t>
  </si>
  <si>
    <t>Invalid Home Branch IFSC</t>
  </si>
  <si>
    <t>Trading branch IFSC/SWIFT Code which is to be assigned for the customer. It can be of branch IFSC Code (11 chars) or SWIFT code (8 chars). It is mandatory when Action type is "01"</t>
  </si>
  <si>
    <t>Tag is mandatory when Action Type is  'Approve'</t>
  </si>
  <si>
    <t>Should be a valid branch ifsc/swift code</t>
  </si>
  <si>
    <t>Invalid branch code</t>
  </si>
  <si>
    <t>100x</t>
  </si>
  <si>
    <t>Invalid Trading Branch Name</t>
  </si>
  <si>
    <t>20x</t>
  </si>
  <si>
    <t>Invalid Customer Ref No</t>
  </si>
  <si>
    <t>Customer Type code of the customer</t>
  </si>
  <si>
    <t>3a</t>
  </si>
  <si>
    <t>Invalid Customer Type</t>
  </si>
  <si>
    <t>Entity Name of the customer</t>
  </si>
  <si>
    <t>Invalid Entity Name</t>
  </si>
  <si>
    <t>First Name of the customer</t>
  </si>
  <si>
    <t>Invalid First Name</t>
  </si>
  <si>
    <t>Last Name of the customer</t>
  </si>
  <si>
    <t>Prasad</t>
  </si>
  <si>
    <t>Invalid Last Name</t>
  </si>
  <si>
    <t>LEI Number of the customer</t>
  </si>
  <si>
    <t>30c</t>
  </si>
  <si>
    <t>Invalid LEI Number</t>
  </si>
  <si>
    <t>Expiry Date. Date format is YYYYMMDD</t>
  </si>
  <si>
    <t>Invalid Expiry Date</t>
  </si>
  <si>
    <t>Invalid GSTIN</t>
  </si>
  <si>
    <t>Account Number of the customer</t>
  </si>
  <si>
    <t>30n</t>
  </si>
  <si>
    <t>Invalid Account Number</t>
  </si>
  <si>
    <t>Mark-up Type</t>
  </si>
  <si>
    <t>This field contains the mark-up type. The possible values can be either 01 or 02. Where 01 indicates Paisa and 02 indicates Percentage.</t>
  </si>
  <si>
    <t>2!c</t>
  </si>
  <si>
    <t>Should be one of the predefined mark-up type</t>
  </si>
  <si>
    <t>Invalid mark-up type</t>
  </si>
  <si>
    <t>Mark-up value</t>
  </si>
  <si>
    <t>This field contains the mark-up Value.</t>
  </si>
  <si>
    <t>If entered in Paisa,Maximum value is 999.</t>
  </si>
  <si>
    <t>If entered in percentage, Maximum value is 100</t>
  </si>
  <si>
    <t>It cannot be in negative.</t>
  </si>
  <si>
    <t>19d</t>
  </si>
  <si>
    <t>Should be a valid value within the maximum value</t>
  </si>
  <si>
    <t>Invalid mark-up value</t>
  </si>
  <si>
    <t>Should not be in negative value.</t>
  </si>
  <si>
    <t>Mark-up value cannot be in negative.</t>
  </si>
  <si>
    <t>Tax On Mark-up (%)</t>
  </si>
  <si>
    <t>This field contains the tax on mark-up. Maximum Value is 100</t>
  </si>
  <si>
    <t>Invalid tax on mark-up</t>
  </si>
  <si>
    <t>Tax on mark-up value cannot be in negative.</t>
  </si>
  <si>
    <t>Indicates the mark-up applicability for rollover &amp; early delivery. The values can be either 01 or 02.</t>
  </si>
  <si>
    <t>01 - Both legs</t>
  </si>
  <si>
    <t>02 - Only Rebooking leg</t>
  </si>
  <si>
    <t>Should be one of the predefined method</t>
  </si>
  <si>
    <t>Invalid RO/ED applicability</t>
  </si>
  <si>
    <t>This field specifies the customer request type. Possible values can be either 01 or 02.Where, 01 indicates Add bank and 02 indicates Remove Bank.</t>
  </si>
  <si>
    <t>Invalid request type</t>
  </si>
  <si>
    <t>This field specifies the bank action type on the request. Possible values can be either 01 or 02.Where, 01 indicates Approve and 02 indicates Reject.</t>
  </si>
  <si>
    <t>Invalid action type</t>
  </si>
  <si>
    <t>This field specifies the remarks of the input data.</t>
  </si>
  <si>
    <t>256x</t>
  </si>
  <si>
    <t>Tag is mandatory when Action Type is  'Reject'</t>
  </si>
  <si>
    <t>Branch IFSC/SWIFT Code of which the customer has relationship. It can be of branch IFSC Code (11 chars) or SWIFT code(8 chars)</t>
  </si>
  <si>
    <t>Invalid customer relationship</t>
  </si>
  <si>
    <t>Invalid Value</t>
  </si>
  <si>
    <t>Customer ID</t>
  </si>
  <si>
    <t>ID of the customer</t>
  </si>
  <si>
    <t>50c</t>
  </si>
  <si>
    <t>INPM85000001</t>
  </si>
  <si>
    <t>Invalid Customer ID</t>
  </si>
  <si>
    <t xml:space="preserve">This field is to specify the limits given is for operation </t>
  </si>
  <si>
    <t>01 - ADD</t>
  </si>
  <si>
    <t>02 - EDIT</t>
  </si>
  <si>
    <t>03 - RESET TO ALL</t>
  </si>
  <si>
    <t>04 - RESET TO SPOT</t>
  </si>
  <si>
    <t>05 - RESET TO FORWARD</t>
  </si>
  <si>
    <t>Should be one of the predefined options</t>
  </si>
  <si>
    <t>Invalid Operation Type</t>
  </si>
  <si>
    <t>Limit Settings Option</t>
  </si>
  <si>
    <t>This fields is to specify instrument group for which the limits to be assigned.</t>
  </si>
  <si>
    <t>01 - Indicates, the limits to be assigned for CASH, TOM, SPOT OR UptoSPOT separately.</t>
  </si>
  <si>
    <t>02- Indicates, the limits to be assigned for Forward separately.</t>
  </si>
  <si>
    <t>03 - Indicates, the limits to be assigned for all instruments put together.</t>
  </si>
  <si>
    <t>Should be one of the predefined limit settings option</t>
  </si>
  <si>
    <t>Invalid limit settingsoption</t>
  </si>
  <si>
    <t xml:space="preserve">This field contains the limit type. </t>
  </si>
  <si>
    <t>01 - Gross Buy</t>
  </si>
  <si>
    <t>02- Gross Sell</t>
  </si>
  <si>
    <t>03- Global Gross</t>
  </si>
  <si>
    <t>04- Net</t>
  </si>
  <si>
    <t>Should be one of the predefined limit type</t>
  </si>
  <si>
    <t>Invalid limit type</t>
  </si>
  <si>
    <t>This field contains the limit currency in which the limit is defined. Possible values are INR/USD</t>
  </si>
  <si>
    <t>3!a</t>
  </si>
  <si>
    <t>Should be a mandatory value</t>
  </si>
  <si>
    <t>The mandatory value is not present</t>
  </si>
  <si>
    <t>Should be a valid limit currency</t>
  </si>
  <si>
    <t>Invalid limit currency</t>
  </si>
  <si>
    <t>This field contains the CASH Limit Amount. If it is left blank, it is taken as not defined. Maximum value is 999,999,999,999.99</t>
  </si>
  <si>
    <t>14d</t>
  </si>
  <si>
    <t xml:space="preserve">Should be a valid value within the maximum value </t>
  </si>
  <si>
    <t>Invalid cash limit</t>
  </si>
  <si>
    <t>This field contains the TOM Limit Amount. If it is left blank, it is taken as not defined. Maximum value is 999,999,999,999.99</t>
  </si>
  <si>
    <t>Invalid tom limit &lt;Amount&gt;</t>
  </si>
  <si>
    <t>This field contains the SPOT Limit Amount. If it is left blank, it is taken as not defined Maximum value is 999,999,999,999.99</t>
  </si>
  <si>
    <t>Invalid spot limit &lt;Amount&gt;</t>
  </si>
  <si>
    <t>This field contains the Limit Amount for CASH/TOM/SPOT instruments put together. If it is left blank, it is taken as not defined. Maximum value is 999,999,999,999.99</t>
  </si>
  <si>
    <t>Invalid upto spot limit &lt;Amount&gt;</t>
  </si>
  <si>
    <t>This field specifies the limit amount to be applied FORWARD instruments together. If the individual instrument is specified, this field should be left blank. The maximum value is 999,999,999,999.99.</t>
  </si>
  <si>
    <t>Invalid forward limit &lt;Amount&gt;</t>
  </si>
  <si>
    <t>This field specifies the limit amount to be applied across all instruments together. If the individual instrument is specified, this field should be left blank. The maximum value is 999,999,999,999.99</t>
  </si>
  <si>
    <t>Invalid all instrument limit &lt;Amount&gt;</t>
  </si>
  <si>
    <t>This field contains the effective to date. Date format is YYYYMMDD</t>
  </si>
  <si>
    <t>If Limit effective to date &lt; Business date</t>
  </si>
  <si>
    <t>Invalid limit effective to date</t>
  </si>
  <si>
    <t>This field specifies which limit reinstate method to be used.  The possible values can be either 01, 02, 03, Where</t>
  </si>
  <si>
    <t>01 - Not Applicable (no method to be followed)</t>
  </si>
  <si>
    <t>02 - Daily</t>
  </si>
  <si>
    <t>03- Settled Trades.</t>
  </si>
  <si>
    <t>Should be one of the predefined methods</t>
  </si>
  <si>
    <t>Invalid limit reinstate method</t>
  </si>
  <si>
    <t>This field specifies the limit on tenor types. Should be always "01" for Limit settings option "01".</t>
  </si>
  <si>
    <t>02 - Maximum Tenor</t>
  </si>
  <si>
    <t>Invalid limits on tenor type</t>
  </si>
  <si>
    <t>Applicable only when the "Limit on Tenors Type" is = 02. else should be left blank.  This field indicates the value associated to the maximum tenor type.</t>
  </si>
  <si>
    <t>01 - Days</t>
  </si>
  <si>
    <t>02 - Months</t>
  </si>
  <si>
    <t>Invalid maximum tenor type</t>
  </si>
  <si>
    <t>Applicable only when the "Limit on Tenors Type" is = 02, else should be left blank.  This field indicates the value associated to the maximum tenor type.</t>
  </si>
  <si>
    <t>Invalid maximum tenor value &lt;Value&gt;</t>
  </si>
  <si>
    <t>Should be a valid value with the config</t>
  </si>
  <si>
    <t>Maximum tenor value should be lesser than or equal to no. of active days/months for standard tenor</t>
  </si>
  <si>
    <t>Maximum value date</t>
  </si>
  <si>
    <t>Applicable only when the "Limit on Tenors Type" is = 03, else should be left blank.</t>
  </si>
  <si>
    <t>This fields is to specify the value date till which the Forward orders should be allowed.</t>
  </si>
  <si>
    <t>Invalid maximum value date</t>
  </si>
  <si>
    <t>Should be greater than SPOT settlement date</t>
  </si>
  <si>
    <t>Maximum value date should be greater than SPOT settlement date</t>
  </si>
  <si>
    <t>Should be lesser than last tenor settlement date</t>
  </si>
  <si>
    <t>Maximum value date should be lesser than last tenor settlement date</t>
  </si>
  <si>
    <t>This field contains the effective from date. Date format is YYYYMMDD</t>
  </si>
  <si>
    <t>If Limit effective from date &lt; Business date</t>
  </si>
  <si>
    <t>Invalid limit effective from date</t>
  </si>
  <si>
    <t>User login name who approves the limit</t>
  </si>
  <si>
    <t>User should be in proper status</t>
  </si>
  <si>
    <t>User status is not active. Current status is &lt;&gt;</t>
  </si>
  <si>
    <t>Invalid User Login Name</t>
  </si>
  <si>
    <t>The bank user should have appropriate role to update or create limit.</t>
  </si>
  <si>
    <t>Access denied. Given user has no appropriate role.</t>
  </si>
  <si>
    <t>The branch user should have appropriate role to update or create limit.</t>
  </si>
  <si>
    <t>Number of blocks in a message cannot exceed 100.</t>
  </si>
  <si>
    <t>Branch IFSC Code of which the customer has relationship. It can be of branch IFSC Code (11 chars) or SWIFT code(8 chars)</t>
  </si>
  <si>
    <t>Should be a valid branch IFSC/SWIFT code</t>
  </si>
  <si>
    <t>Invalid branch</t>
  </si>
  <si>
    <t>Format not as per specification.</t>
  </si>
  <si>
    <t>Invalid format</t>
  </si>
  <si>
    <t>This field contains the mark-up type. The possible values can be either 01 or 02. Where 01 indicates Paise and 02 indicates Percentage.</t>
  </si>
  <si>
    <t>Mark-up Value</t>
  </si>
  <si>
    <t>This field contains the mark-up Value. If it is not specified, taken as null.</t>
  </si>
  <si>
    <t>If entered in Paise, . Maximum value is 999.</t>
  </si>
  <si>
    <t>It cannot be in negative</t>
  </si>
  <si>
    <t>This field contains the tax on mark-up. If it is not specified, taken as null. Maximum Value is 100</t>
  </si>
  <si>
    <t>Indicates the markup applicability for rollover &amp; early delivery. The values can be either 01 or 02.</t>
  </si>
  <si>
    <t>Number of blocks in a message cannot exceed 100</t>
  </si>
  <si>
    <t xml:space="preserve">Instrument </t>
  </si>
  <si>
    <t>Instrument for which the swap quote is being updated.</t>
  </si>
  <si>
    <r>
      <t xml:space="preserve">For CASH, it should be </t>
    </r>
    <r>
      <rPr>
        <b/>
        <sz val="11"/>
        <color rgb="FF000000"/>
        <rFont val="Calibri"/>
        <family val="2"/>
        <scheme val="minor"/>
      </rPr>
      <t>CASHSPOT</t>
    </r>
  </si>
  <si>
    <r>
      <t xml:space="preserve">For TOM, it should be </t>
    </r>
    <r>
      <rPr>
        <b/>
        <sz val="11"/>
        <color rgb="FF000000"/>
        <rFont val="Calibri"/>
        <family val="2"/>
        <scheme val="minor"/>
      </rPr>
      <t>TOMSPOT</t>
    </r>
  </si>
  <si>
    <r>
      <t xml:space="preserve">For Forward instruments, it should be denoted with the Standard tenor short name like </t>
    </r>
    <r>
      <rPr>
        <b/>
        <sz val="11"/>
        <color rgb="FF000000"/>
        <rFont val="Calibri"/>
        <family val="2"/>
        <scheme val="minor"/>
      </rPr>
      <t>BegAug20, MidAug20, EndAug20, etc.</t>
    </r>
  </si>
  <si>
    <t>15!a</t>
  </si>
  <si>
    <t xml:space="preserve">Invalid instrument </t>
  </si>
  <si>
    <t>Bid spread. It can be of blank, 0, +ve , -ve values.</t>
  </si>
  <si>
    <t xml:space="preserve">If it is 0, Orders are permitted with 0 spread. </t>
  </si>
  <si>
    <t>To provide a blank value, this tag should be excluded in the message.</t>
  </si>
  <si>
    <t>Should be of valid tick size</t>
  </si>
  <si>
    <t>Invalid tick size</t>
  </si>
  <si>
    <t>Should not exceed maximum value</t>
  </si>
  <si>
    <t>It should be between - 999.75 and +999.75</t>
  </si>
  <si>
    <t>Offer Spread</t>
  </si>
  <si>
    <t>Offer spread. It can be of blank, 0, +ve , -ve values.</t>
  </si>
  <si>
    <t xml:space="preserve">Bank Membership Id </t>
  </si>
  <si>
    <t>Trade Response message in FIX format with FIX header, body and trailer.</t>
  </si>
  <si>
    <t>900x</t>
  </si>
  <si>
    <t>8=FIX.4.4 9=393 35=8 49=CCIL 56=TJSB 57=D000001 34=3 52=20220309-10:34:56.343 37=202203090000006 55=USD/INR 48=FRWD 22=8 880=202203090000002SC 11=0 17=0 150=F 39=1 54=2 40=2 44=70.0000 59=0 31=70.1000 32=1000.00 151=0 14=0 6=0.0000 38=0 60=20220309-10:34:54.286 15=USD 120=INR 63=4 64=31-Oct-2019 119=70100.00 20020=COM 20021=CUST 20022=danisha danish 20023=IN54PS000003 20024=APBL0000005R 797=Y 194=69.7750 195=0.2250 12=0.100 20031=- 20032=- 193=01-Oct-2019 10=064</t>
  </si>
  <si>
    <t>Level of rejection (M - Message level, B - Block level). If "M", CBS should understand that the whole message is rejected. If "B", CBS should understand that one or more record in repeating block is rejected, whereas others records are processed successfully.</t>
  </si>
  <si>
    <t>1!a</t>
  </si>
  <si>
    <t>Invalid rejection level</t>
  </si>
  <si>
    <t>MRN of the message that is being notified</t>
  </si>
  <si>
    <t>24!c</t>
  </si>
  <si>
    <t>Should match with the source message MRN</t>
  </si>
  <si>
    <t>No such transaction. Invalid source MRN</t>
  </si>
  <si>
    <t>The block reference number of record sent</t>
  </si>
  <si>
    <t>5n</t>
  </si>
  <si>
    <t>Status of record processing. Y - success, N - failure</t>
  </si>
  <si>
    <t>1a</t>
  </si>
  <si>
    <t>7!n</t>
  </si>
  <si>
    <t>Reason Code should be valid Delivery Failure Rejection Codes</t>
  </si>
  <si>
    <t>Must be a valid rejection code</t>
  </si>
  <si>
    <t>This field contains the rejection reason</t>
  </si>
  <si>
    <t>200x</t>
  </si>
  <si>
    <t>Specified reason should match with the rejection code</t>
  </si>
  <si>
    <t>Invalid rejected reason</t>
  </si>
  <si>
    <t xml:space="preserve">Non-Repeating Block 00 - Starts with {00: and ends with}. </t>
  </si>
  <si>
    <t>Current Business Date when trades are executed.</t>
  </si>
  <si>
    <t>FIX Total Trade Count Message</t>
  </si>
  <si>
    <t>Trade Reconciliation details in FIX format with FIX header, body and trailer.</t>
  </si>
  <si>
    <t>8=FIX.4 49=90 35=DR 34=28 49=CCIL 52=20180420-05:01:00.278 56=KVMD 75=20180420 20030=13 10=086</t>
  </si>
  <si>
    <t>Time Stamp</t>
  </si>
  <si>
    <t>The timestamp from which all the messages has to be sent</t>
  </si>
  <si>
    <t>14!n</t>
  </si>
  <si>
    <t>Should be a valid time stamp</t>
  </si>
  <si>
    <t>Invalid Timestamp</t>
  </si>
  <si>
    <t>Customer Onboarding Approval_Samp</t>
  </si>
  <si>
    <t>Customer onboarding approval  sample message structure</t>
  </si>
  <si>
    <t>Limits sample message</t>
  </si>
  <si>
    <t>Limits_Sample</t>
  </si>
  <si>
    <t>Markup Sample message</t>
  </si>
  <si>
    <t>Markup_Sample</t>
  </si>
  <si>
    <t>Swap quotes sample message</t>
  </si>
  <si>
    <t>Swap Quotes_Sample</t>
  </si>
  <si>
    <t>Trade Response_Sample</t>
  </si>
  <si>
    <t>Trade reponse sample message</t>
  </si>
  <si>
    <t>Process status sample message</t>
  </si>
  <si>
    <t>Process Status_Sample</t>
  </si>
  <si>
    <t>Trade Reconciliation sample message</t>
  </si>
  <si>
    <t>Trade Reconciliation_Sample</t>
  </si>
  <si>
    <t>ResendMessagesAfterTimestamp_Sa</t>
  </si>
  <si>
    <t>Resend messages after timestamp sample message</t>
  </si>
  <si>
    <t>&lt;userdefined key&gt;
Eg: LIMITS, SWAPQUOTES</t>
  </si>
  <si>
    <t>192.168.100.1/Hostname</t>
  </si>
  <si>
    <t>Acknowledgement</t>
  </si>
  <si>
    <t>AD01</t>
  </si>
  <si>
    <t>25!c</t>
  </si>
  <si>
    <t>CCBPUTIB0028B190708000001</t>
  </si>
  <si>
    <t>Acknowledgement_Sample</t>
  </si>
  <si>
    <t>Acknowledgement message</t>
  </si>
  <si>
    <t>Acknowledgement sample message</t>
  </si>
  <si>
    <t>CCBPUTIB0028B190708000002</t>
  </si>
  <si>
    <t>CCBPUTIB0028B190708000003</t>
  </si>
  <si>
    <t>CCBPUTIB0028B190708000004</t>
  </si>
  <si>
    <t>CCBPUTIB0028B190708000006</t>
  </si>
  <si>
    <t>CCBPUTIB0028B190708000008</t>
  </si>
  <si>
    <t>CCBPUTIB0028A190708000007</t>
  </si>
  <si>
    <t>CCBPUTIB0028A190708000005</t>
  </si>
  <si>
    <t xml:space="preserve">API_PI         </t>
  </si>
  <si>
    <t>{H:0059801FX05CCBPUTIB0028A19070800000520180216131410API_PI         }
{B:
{00:
1001^20180216
1002^CCBPHDFC0005
1044^8=FIX.4.4 9=383 35=8 49=CCIL 56=CUST 57=D000001 34=5 52=20220106-10:41:04.156 37=202201060000119 55=USD/INR 48=FRWD 22=8 880=202201060000069SC 11=0 17=0 150=F 39=2 54=2 40=2 44=70.4425 59=0 31=70.4325 32=1000.00 151=0 14=0 6=0.0000 38=0 60=20220106-10:41:02.854 15=USD 120=INR 63=4 64=30-Sep-2019 119=70432.50 20020=COM 20021=CUST 20022=Manikandan Balasubramanian 20023=INPM85000001 20024=IN54PS000003 797=Y 194=70.0000 195=0.4425 12=0.010 20031=- 20032=- 193=01-Sep-2019 10=201
}
}</t>
  </si>
  <si>
    <t>{H:0056901FX02CCBPUTIB0028B19070800000220180216131410BIS2_HUB       }
{B:
{00:
1001^20180216
1002^CCBPUTIB0028
1003^2
}
{01:
1004^1
1005^ADFOA4091A
1008^UTIB0000109
1009^UTIB0000109
1010^TULSIANI CHMBRS - NARIMAN PT
1011^CRR/IN/000001-1
1012^NR1022^6016017897
1038^01
1039^25
1040^18
1062^01
1023^01
1024^01
}
{01:
1004^2
1005^ADFOA4281A
1008^UTIB0000110
1009^UTIB0000110
1010^TULSIANI CHMBRS - NARIMAN PT
1011^CRR/IN/000007
1012^NR
1022^123564343
1023^01
1024^02
1025^Invalid PAN
}
}</t>
  </si>
  <si>
    <t>{H:0056901FX02CCBPUTIB0028B19070800000220180216131410BIS2_HUB       }
{B:
{00:
1001^20210101
1002^CCBPUTIB0028
1003^2
}
{01:
1004^1
1009^UTIB0000109
1005^ADFOA4091A
1006^someone@gmail.com
1007^9500902256
1054^01
1055^03
1027^04
1028^USD
1032^100000
1033^20220215
1035^03
1058^02
1059^01
1060^100
1036^20211001
1037^Raj
1025^ALLWINDOW
}
{01:
1004^2
1009^UTIB0000109
1005^ADFOA4281A
1006^someother@gmail.com
1007^9500912563
1054^02
1055^01
1027^01
1028^INR
1029^100000
1030^220000
1031^500000
1033^20211210
1035^01
1058^01
1036^20211010
1037^Raj
1025^SPOT WINDOW EDIT
}
}</t>
  </si>
  <si>
    <t>{H:0031901FX03CCBPUTIB0028B19070800000320180216131410BIS3_HUB       }
{B:
{00:
1001^20180216
1002^CCBPUTIB0028
1003^2
}
{01:
1004^1
1009^UTIB0000109
1005^ADFOA4091A
1038^01
1039^25
1040^18
1062^01
1025^Markup with RO/ED
}
{01:
1004^2
1009^UTIB0000109
1005^ADFOA4281A
1038^02
1039^3.5
1040^2
1062^02
1025^TEST Markup
}
}</t>
  </si>
  <si>
    <t>{H:0028601FX06CCBPUTIB0028B19070800000620180216131410API_PI         }
{B:
{00:
1001^20180216
1002^CCBPUTIB0028
1045^B
1003^2
}
{01:
1004^1
1046^CCBPUTIB0028190708000001
1047^1
1048^Y
}
{01:
1004^2
1046^CCBPUTIB0028190708000002
1047^1
1048^N
1049^1041003
1050^Invalid instrument pair
}
}</t>
  </si>
  <si>
    <t>{H:0022901FX07CCBPUTIB0028A19070800000720180216131410API_PI         }
{B:
{00:
1001^20180216
1002^CCBPUTIB0028
1051^20180216
1052^8=FIX.4 49=90 35=DR 34=28 49=CCIL 52=20180420-05:01:00.278 56=KVMD 75=20180420 20030=13 10=086 
}
}</t>
  </si>
  <si>
    <t>{H:0014401AD01CCBPUTIB0028B19070800000220180216131410HUB_BIS5       }
{B:
{00:
1001^20180216
1002^CCBPUTIB0028
1046^CCBPUTIB0028190708000001
}
}</t>
  </si>
  <si>
    <t>{H:0013401AD02CCBPUTIB0028B19070800000820180216131410BIS1_HUB       }
{B:
{00:
1001^20180216
1002^CCBPUTIB0028
1053^20180216131410
}
}</t>
  </si>
  <si>
    <t>{H:0056601FX04CCBPUTIB0028B19070800000420200727131410BIS4_HUB       }
{B:
{00:
1001^20200727
1002^CCBPUTIB0028
1003^7
}
{01:
1004^1
1041^CASHSPOT
1042^-1.25
1043^-1
}
{01:
1004^2
1041^TOMSPOT
1042^1
1043^
}
{01:
1004^3
1041^BegAug20
1042^5.5
1043^6.75
}
{01:
1004^4
1041^MidAug20
1042^12.5
1043^15
}
{01:
1004^5
1041^EndAug20
1042^20
1043^22.5
}
{01:
1004^6
1041^BegSep20
1042^
1043^
}
{01:
1004^7
1041^MidSep20
1042^
1043^
}
{01:
1004^8
1041^EndSep20
1042^27.75
1043^30.5
}
{01:
1004^9
1041^BegOct20
1042^
1043^
}
{01:
1004^10
1041^MidOct20
1042^34.5
1043^38.25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</si>
</sst>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0" x14ac:knownFonts="1">
    <font>
      <sz val="11"/>
      <color theme="1"/>
      <name val="Calibri"/>
      <family val="2"/>
      <scheme val="minor"/>
    </font>
    <font>
      <b/>
      <sz val="11"/>
      <color theme="1"/>
      <name val="Calibri"/>
      <family val="2"/>
      <scheme val="minor"/>
    </font>
    <font>
      <u/>
      <sz val="11"/>
      <color theme="10"/>
      <name val="Calibri"/>
      <family val="2"/>
      <scheme val="minor"/>
    </font>
    <font>
      <sz val="11"/>
      <color rgb="FF222222"/>
      <name val="Calibri"/>
      <family val="2"/>
      <scheme val="minor"/>
    </font>
    <font>
      <i/>
      <sz val="10"/>
      <color theme="1"/>
      <name val="Calibri"/>
      <family val="2"/>
      <scheme val="minor"/>
    </font>
    <font>
      <sz val="10"/>
      <color theme="1"/>
      <name val="Calibri"/>
      <family val="2"/>
      <scheme val="minor"/>
    </font>
    <font>
      <b/>
      <sz val="11"/>
      <color rgb="FFFFFFFF"/>
      <name val="Calibri"/>
      <family val="2"/>
      <scheme val="minor"/>
    </font>
    <font>
      <sz val="11"/>
      <color rgb="FF000000"/>
      <name val="Calibri"/>
      <family val="2"/>
      <scheme val="minor"/>
    </font>
    <font>
      <u/>
      <sz val="11"/>
      <color rgb="FF000000"/>
      <name val="Calibri"/>
      <family val="2"/>
      <scheme val="minor"/>
    </font>
    <font>
      <b/>
      <sz val="11"/>
      <color rgb="FF000000"/>
      <name val="Calibri"/>
      <family val="2"/>
      <scheme val="minor"/>
    </font>
  </fonts>
  <fills count="10">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7" tint="0.59999389629810485"/>
        <bgColor indexed="64"/>
      </patternFill>
    </fill>
    <fill>
      <patternFill patternType="solid">
        <fgColor rgb="FF4F81BD"/>
        <bgColor indexed="64"/>
      </patternFill>
    </fill>
    <fill>
      <patternFill patternType="solid">
        <fgColor rgb="FFDBE5F1"/>
        <bgColor indexed="64"/>
      </patternFill>
    </fill>
    <fill>
      <patternFill patternType="solid">
        <fgColor rgb="FFACB9CA"/>
        <bgColor indexed="64"/>
      </patternFill>
    </fill>
    <fill>
      <patternFill patternType="solid">
        <fgColor rgb="FFD6DCE4"/>
        <bgColor indexed="64"/>
      </patternFill>
    </fill>
    <fill>
      <patternFill patternType="solid">
        <fgColor rgb="FFFFFFFF"/>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indexed="64"/>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4.9989318521683403E-2"/>
      </right>
      <top style="thin">
        <color theme="0" tint="-4.9989318521683403E-2"/>
      </top>
      <bottom style="thin">
        <color theme="0" tint="-4.9989318521683403E-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right style="thin">
        <color theme="0" tint="-0.249977111117893"/>
      </right>
      <top/>
      <bottom style="thin">
        <color theme="0" tint="-0.249977111117893"/>
      </bottom>
      <diagonal/>
    </border>
    <border>
      <left style="thin">
        <color indexed="64"/>
      </left>
      <right/>
      <top style="thin">
        <color theme="2" tint="-9.9978637043366805E-2"/>
      </top>
      <bottom style="thin">
        <color theme="2" tint="-9.9978637043366805E-2"/>
      </bottom>
      <diagonal/>
    </border>
    <border>
      <left style="thin">
        <color indexed="64"/>
      </left>
      <right/>
      <top style="thin">
        <color theme="2" tint="-9.9978637043366805E-2"/>
      </top>
      <bottom/>
      <diagonal/>
    </border>
    <border>
      <left style="thin">
        <color theme="2" tint="-9.9978637043366805E-2"/>
      </left>
      <right style="thin">
        <color theme="2" tint="-9.9978637043366805E-2"/>
      </right>
      <top/>
      <bottom style="thin">
        <color theme="2" tint="-9.9978637043366805E-2"/>
      </bottom>
      <diagonal/>
    </border>
    <border>
      <left/>
      <right/>
      <top/>
      <bottom style="thin">
        <color theme="0" tint="-0.249977111117893"/>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rgb="FF000000"/>
      </right>
      <top/>
      <bottom style="medium">
        <color indexed="64"/>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right style="medium">
        <color indexed="64"/>
      </right>
      <top/>
      <bottom style="medium">
        <color rgb="FF000000"/>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indexed="64"/>
      </bottom>
      <diagonal/>
    </border>
  </borders>
  <cellStyleXfs count="2">
    <xf numFmtId="0" fontId="0" fillId="0" borderId="0"/>
    <xf numFmtId="0" fontId="2" fillId="0" borderId="0" applyNumberFormat="0" applyFill="0" applyBorder="0" applyAlignment="0" applyProtection="0"/>
  </cellStyleXfs>
  <cellXfs count="137">
    <xf numFmtId="0" fontId="0" fillId="0" borderId="0" xfId="0"/>
    <xf numFmtId="0" fontId="0" fillId="0" borderId="1" xfId="0" quotePrefix="1" applyBorder="1" applyAlignment="1">
      <alignment horizontal="left" wrapText="1"/>
    </xf>
    <xf numFmtId="0" fontId="0" fillId="0" borderId="0" xfId="0" applyAlignment="1">
      <alignment horizontal="left" vertical="center" wrapText="1"/>
    </xf>
    <xf numFmtId="0" fontId="1" fillId="2" borderId="1" xfId="0" applyFont="1" applyFill="1" applyBorder="1" applyAlignment="1">
      <alignment horizontal="left" vertical="center" wrapText="1"/>
    </xf>
    <xf numFmtId="0" fontId="2" fillId="0" borderId="1" xfId="1" applyBorder="1" applyAlignment="1">
      <alignment horizontal="left" vertical="center" wrapText="1"/>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0" fontId="0" fillId="0" borderId="1" xfId="0" quotePrefix="1" applyFill="1" applyBorder="1" applyAlignment="1">
      <alignment horizontal="left" vertical="center" wrapText="1"/>
    </xf>
    <xf numFmtId="0" fontId="0" fillId="0" borderId="0" xfId="0" applyAlignment="1">
      <alignment horizontal="left" wrapText="1"/>
    </xf>
    <xf numFmtId="0" fontId="0" fillId="0" borderId="0" xfId="0" applyFill="1" applyBorder="1" applyAlignment="1">
      <alignment horizontal="left" vertical="center" wrapText="1"/>
    </xf>
    <xf numFmtId="0" fontId="0" fillId="0" borderId="0" xfId="0" quotePrefix="1" applyAlignment="1">
      <alignment horizontal="left" wrapText="1"/>
    </xf>
    <xf numFmtId="0" fontId="1" fillId="2" borderId="1" xfId="0" applyFont="1" applyFill="1" applyBorder="1" applyAlignment="1">
      <alignment horizontal="left" wrapText="1"/>
    </xf>
    <xf numFmtId="0" fontId="0" fillId="0" borderId="1" xfId="0" quotePrefix="1" applyBorder="1" applyAlignment="1">
      <alignment horizontal="left" vertical="center" wrapText="1"/>
    </xf>
    <xf numFmtId="0" fontId="0" fillId="0" borderId="1" xfId="0" quotePrefix="1" applyFont="1" applyFill="1" applyBorder="1" applyAlignment="1">
      <alignment horizontal="left" vertical="center" wrapText="1"/>
    </xf>
    <xf numFmtId="1" fontId="0" fillId="0" borderId="1" xfId="0" quotePrefix="1" applyNumberFormat="1" applyBorder="1" applyAlignment="1">
      <alignment horizontal="left" vertical="center" wrapText="1"/>
    </xf>
    <xf numFmtId="2" fontId="0" fillId="0" borderId="1" xfId="0" quotePrefix="1" applyNumberFormat="1" applyBorder="1" applyAlignment="1">
      <alignment horizontal="left" vertical="center" wrapText="1"/>
    </xf>
    <xf numFmtId="0" fontId="0" fillId="0" borderId="2" xfId="0" applyBorder="1" applyAlignment="1">
      <alignment horizontal="left" vertical="center" wrapText="1"/>
    </xf>
    <xf numFmtId="0" fontId="0" fillId="0" borderId="0" xfId="0" applyBorder="1" applyAlignment="1">
      <alignment horizontal="left" vertical="center" wrapText="1"/>
    </xf>
    <xf numFmtId="0" fontId="0" fillId="0" borderId="3" xfId="0" applyBorder="1" applyAlignment="1">
      <alignment horizontal="left" vertical="center" wrapText="1"/>
    </xf>
    <xf numFmtId="0" fontId="0" fillId="0" borderId="3" xfId="0" applyFill="1" applyBorder="1" applyAlignment="1">
      <alignment horizontal="left" vertical="center" wrapText="1"/>
    </xf>
    <xf numFmtId="0" fontId="0" fillId="0" borderId="2" xfId="0" quotePrefix="1" applyBorder="1" applyAlignment="1">
      <alignment horizontal="left" vertical="center" wrapText="1"/>
    </xf>
    <xf numFmtId="0" fontId="0" fillId="0" borderId="2" xfId="0" quotePrefix="1" applyFill="1" applyBorder="1" applyAlignment="1">
      <alignment horizontal="left" vertical="center" wrapText="1"/>
    </xf>
    <xf numFmtId="0" fontId="0" fillId="0" borderId="1" xfId="0" applyBorder="1"/>
    <xf numFmtId="49" fontId="0" fillId="0" borderId="1" xfId="0" applyNumberFormat="1" applyBorder="1" applyAlignment="1">
      <alignment horizontal="left" vertical="center" wrapText="1"/>
    </xf>
    <xf numFmtId="0" fontId="0" fillId="0" borderId="2" xfId="0" applyBorder="1"/>
    <xf numFmtId="0" fontId="0" fillId="0" borderId="4" xfId="0" applyBorder="1" applyAlignment="1">
      <alignment horizontal="left" vertical="center" wrapText="1"/>
    </xf>
    <xf numFmtId="164" fontId="0" fillId="0" borderId="1" xfId="0" quotePrefix="1" applyNumberFormat="1" applyBorder="1" applyAlignment="1">
      <alignment horizontal="left" vertical="center" wrapText="1"/>
    </xf>
    <xf numFmtId="0" fontId="0" fillId="3" borderId="0" xfId="0" applyFill="1" applyAlignment="1">
      <alignment horizontal="left" vertical="center" wrapText="1"/>
    </xf>
    <xf numFmtId="0" fontId="1" fillId="3" borderId="1" xfId="0" applyFont="1" applyFill="1" applyBorder="1" applyAlignment="1">
      <alignment horizontal="left" vertical="center" wrapText="1"/>
    </xf>
    <xf numFmtId="0" fontId="2" fillId="3" borderId="1" xfId="1" applyFill="1" applyBorder="1" applyAlignment="1">
      <alignment horizontal="left" vertical="center" wrapText="1"/>
    </xf>
    <xf numFmtId="0" fontId="0" fillId="3" borderId="1" xfId="0" applyFill="1" applyBorder="1" applyAlignment="1">
      <alignment horizontal="left" vertical="center" wrapText="1"/>
    </xf>
    <xf numFmtId="0" fontId="0" fillId="3" borderId="0" xfId="0" applyFill="1" applyAlignment="1">
      <alignment horizontal="left" vertical="center"/>
    </xf>
    <xf numFmtId="0" fontId="3" fillId="0" borderId="0" xfId="0" applyFont="1"/>
    <xf numFmtId="0" fontId="0" fillId="4" borderId="0" xfId="0" applyFill="1" applyAlignment="1">
      <alignment horizontal="left" wrapText="1"/>
    </xf>
    <xf numFmtId="0" fontId="0" fillId="4" borderId="1" xfId="0" applyFill="1" applyBorder="1" applyAlignment="1">
      <alignment horizontal="left" vertical="center" wrapText="1"/>
    </xf>
    <xf numFmtId="0" fontId="0" fillId="4" borderId="1" xfId="0" quotePrefix="1" applyFill="1" applyBorder="1" applyAlignment="1">
      <alignment horizontal="left" vertical="center" wrapText="1"/>
    </xf>
    <xf numFmtId="0" fontId="0" fillId="4" borderId="3" xfId="0" quotePrefix="1" applyFill="1" applyBorder="1" applyAlignment="1">
      <alignment horizontal="left" vertical="center" wrapText="1"/>
    </xf>
    <xf numFmtId="0" fontId="0" fillId="0" borderId="6" xfId="0" applyBorder="1" applyAlignment="1">
      <alignment horizontal="left" wrapText="1"/>
    </xf>
    <xf numFmtId="0" fontId="0" fillId="3" borderId="5" xfId="0" applyFill="1" applyBorder="1" applyAlignment="1">
      <alignment horizontal="left" wrapText="1"/>
    </xf>
    <xf numFmtId="0" fontId="0" fillId="3" borderId="8" xfId="0" applyFill="1" applyBorder="1" applyAlignment="1">
      <alignment horizontal="left" wrapText="1"/>
    </xf>
    <xf numFmtId="0" fontId="0" fillId="0" borderId="0" xfId="0" applyBorder="1" applyAlignment="1">
      <alignment horizontal="left" wrapText="1"/>
    </xf>
    <xf numFmtId="0" fontId="0" fillId="3" borderId="7" xfId="0" applyFill="1" applyBorder="1" applyAlignment="1">
      <alignment horizontal="left" wrapText="1"/>
    </xf>
    <xf numFmtId="0" fontId="0" fillId="0" borderId="9" xfId="0" applyBorder="1"/>
    <xf numFmtId="0" fontId="0" fillId="0" borderId="0" xfId="0" applyBorder="1"/>
    <xf numFmtId="0" fontId="1" fillId="2" borderId="1" xfId="0" applyFont="1" applyFill="1" applyBorder="1" applyAlignment="1">
      <alignment horizontal="center" wrapText="1"/>
    </xf>
    <xf numFmtId="0" fontId="0" fillId="0" borderId="11" xfId="0" applyBorder="1"/>
    <xf numFmtId="0" fontId="1" fillId="3" borderId="16" xfId="0" applyFont="1" applyFill="1" applyBorder="1" applyAlignment="1">
      <alignment horizontal="left" wrapText="1"/>
    </xf>
    <xf numFmtId="0" fontId="1" fillId="3" borderId="20" xfId="0" applyFont="1" applyFill="1" applyBorder="1" applyAlignment="1">
      <alignment horizontal="left" wrapText="1"/>
    </xf>
    <xf numFmtId="0" fontId="0" fillId="0" borderId="21" xfId="0" applyBorder="1" applyAlignment="1"/>
    <xf numFmtId="0" fontId="0" fillId="0" borderId="17" xfId="0" applyBorder="1" applyAlignment="1"/>
    <xf numFmtId="0" fontId="0" fillId="0" borderId="10" xfId="0" applyBorder="1"/>
    <xf numFmtId="0" fontId="0" fillId="0" borderId="1" xfId="0" applyBorder="1" applyAlignment="1">
      <alignment horizontal="left" vertical="center"/>
    </xf>
    <xf numFmtId="0" fontId="0" fillId="3" borderId="1" xfId="0" applyFont="1" applyFill="1" applyBorder="1" applyAlignment="1">
      <alignment horizontal="left" vertical="center" wrapText="1"/>
    </xf>
    <xf numFmtId="0" fontId="1" fillId="0" borderId="1" xfId="0" applyFont="1" applyBorder="1" applyAlignment="1">
      <alignment horizontal="justify" vertical="center" wrapText="1"/>
    </xf>
    <xf numFmtId="0" fontId="0" fillId="0" borderId="1" xfId="0" applyBorder="1" applyAlignment="1">
      <alignment horizontal="justify"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0" fillId="3" borderId="12" xfId="0" applyFill="1" applyBorder="1" applyAlignment="1">
      <alignment vertical="top" wrapText="1"/>
    </xf>
    <xf numFmtId="0" fontId="0" fillId="3" borderId="22" xfId="0" applyFill="1" applyBorder="1" applyAlignment="1">
      <alignment vertical="top" wrapText="1"/>
    </xf>
    <xf numFmtId="0" fontId="0" fillId="3" borderId="13" xfId="0" applyFill="1" applyBorder="1" applyAlignment="1">
      <alignment vertical="top" wrapText="1"/>
    </xf>
    <xf numFmtId="0" fontId="8" fillId="6" borderId="12" xfId="0" applyFont="1" applyFill="1" applyBorder="1" applyAlignment="1">
      <alignment vertical="center" wrapText="1"/>
    </xf>
    <xf numFmtId="0" fontId="0" fillId="6" borderId="22" xfId="0" applyFill="1" applyBorder="1" applyAlignment="1">
      <alignment vertical="top" wrapText="1"/>
    </xf>
    <xf numFmtId="0" fontId="7" fillId="6" borderId="22" xfId="0" applyFont="1" applyFill="1" applyBorder="1" applyAlignment="1">
      <alignment horizontal="justify" vertical="center" wrapText="1"/>
    </xf>
    <xf numFmtId="0" fontId="8" fillId="6" borderId="22" xfId="0" applyFont="1" applyFill="1" applyBorder="1" applyAlignment="1">
      <alignment vertical="center" wrapText="1"/>
    </xf>
    <xf numFmtId="0" fontId="7" fillId="6" borderId="22" xfId="0" applyFont="1" applyFill="1" applyBorder="1" applyAlignment="1">
      <alignment vertical="center" wrapText="1"/>
    </xf>
    <xf numFmtId="0" fontId="7" fillId="6" borderId="13" xfId="0" applyFont="1" applyFill="1" applyBorder="1" applyAlignment="1">
      <alignment vertical="center" wrapText="1"/>
    </xf>
    <xf numFmtId="0" fontId="9" fillId="7" borderId="23" xfId="0" applyFont="1" applyFill="1" applyBorder="1" applyAlignment="1">
      <alignment horizontal="left" vertical="center" wrapText="1"/>
    </xf>
    <xf numFmtId="0" fontId="9" fillId="7" borderId="24" xfId="0" applyFont="1" applyFill="1" applyBorder="1" applyAlignment="1">
      <alignment horizontal="left" vertical="center" wrapText="1"/>
    </xf>
    <xf numFmtId="0" fontId="7" fillId="0" borderId="29" xfId="0" applyFont="1" applyBorder="1" applyAlignment="1">
      <alignment horizontal="left" vertical="center" wrapText="1"/>
    </xf>
    <xf numFmtId="0" fontId="7" fillId="0" borderId="31" xfId="0" applyFont="1" applyBorder="1" applyAlignment="1">
      <alignment horizontal="left" vertical="center" wrapText="1"/>
    </xf>
    <xf numFmtId="0" fontId="0" fillId="0" borderId="32" xfId="0" applyBorder="1" applyAlignment="1">
      <alignment horizontal="left" vertical="center" wrapText="1"/>
    </xf>
    <xf numFmtId="0" fontId="7" fillId="0" borderId="32" xfId="0" applyFont="1" applyBorder="1" applyAlignment="1">
      <alignment horizontal="left" vertical="center" wrapText="1"/>
    </xf>
    <xf numFmtId="0" fontId="7" fillId="9" borderId="29" xfId="0" applyFont="1" applyFill="1" applyBorder="1" applyAlignment="1">
      <alignment horizontal="left" vertical="center" wrapText="1"/>
    </xf>
    <xf numFmtId="0" fontId="7" fillId="9" borderId="31" xfId="0" applyFont="1" applyFill="1" applyBorder="1" applyAlignment="1">
      <alignment horizontal="left" vertical="center" wrapText="1"/>
    </xf>
    <xf numFmtId="0" fontId="0" fillId="9" borderId="32" xfId="0" applyFill="1" applyBorder="1" applyAlignment="1">
      <alignment horizontal="left" vertical="center" wrapText="1"/>
    </xf>
    <xf numFmtId="0" fontId="7" fillId="9" borderId="32" xfId="0" applyFont="1" applyFill="1" applyBorder="1" applyAlignment="1">
      <alignment horizontal="left" vertical="center" wrapText="1"/>
    </xf>
    <xf numFmtId="0" fontId="7" fillId="0" borderId="31" xfId="0" applyFont="1" applyBorder="1" applyAlignment="1">
      <alignment horizontal="justify" vertical="center" wrapText="1"/>
    </xf>
    <xf numFmtId="0" fontId="7" fillId="0" borderId="30" xfId="0" applyFont="1" applyBorder="1" applyAlignment="1">
      <alignment horizontal="justify" vertical="center" wrapText="1"/>
    </xf>
    <xf numFmtId="0" fontId="7" fillId="0" borderId="30" xfId="0" applyFont="1" applyBorder="1" applyAlignment="1">
      <alignment horizontal="left" vertical="center" wrapText="1"/>
    </xf>
    <xf numFmtId="0" fontId="0" fillId="0" borderId="0" xfId="0" applyAlignment="1">
      <alignment vertical="center" wrapText="1"/>
    </xf>
    <xf numFmtId="0" fontId="0" fillId="0" borderId="0" xfId="0" applyAlignment="1">
      <alignment wrapText="1"/>
    </xf>
    <xf numFmtId="0" fontId="7" fillId="0" borderId="24" xfId="0" applyFont="1" applyBorder="1" applyAlignment="1">
      <alignment horizontal="left" vertical="center" wrapText="1"/>
    </xf>
    <xf numFmtId="0" fontId="0" fillId="9" borderId="31" xfId="0" applyFill="1" applyBorder="1" applyAlignment="1">
      <alignment horizontal="left" vertical="center" wrapText="1"/>
    </xf>
    <xf numFmtId="0" fontId="7" fillId="9" borderId="30" xfId="0" applyFont="1" applyFill="1" applyBorder="1" applyAlignment="1">
      <alignment horizontal="left" vertical="center" wrapText="1"/>
    </xf>
    <xf numFmtId="0" fontId="7" fillId="9" borderId="34" xfId="0" applyFont="1" applyFill="1" applyBorder="1" applyAlignment="1">
      <alignment horizontal="left" vertical="center" wrapText="1"/>
    </xf>
    <xf numFmtId="0" fontId="0" fillId="9" borderId="31" xfId="0" applyFill="1" applyBorder="1" applyAlignment="1">
      <alignment vertical="center" wrapText="1"/>
    </xf>
    <xf numFmtId="0" fontId="0" fillId="9" borderId="32" xfId="0" applyFill="1" applyBorder="1" applyAlignment="1">
      <alignment vertical="center" wrapText="1"/>
    </xf>
    <xf numFmtId="0" fontId="7" fillId="0" borderId="26" xfId="0" applyFont="1" applyBorder="1" applyAlignment="1">
      <alignment horizontal="left" vertical="center" wrapText="1"/>
    </xf>
    <xf numFmtId="0" fontId="7" fillId="0" borderId="39" xfId="0" applyFont="1" applyBorder="1" applyAlignment="1">
      <alignment horizontal="left" vertical="center" wrapText="1"/>
    </xf>
    <xf numFmtId="0" fontId="0" fillId="9" borderId="24" xfId="0" applyFill="1" applyBorder="1" applyAlignment="1">
      <alignment horizontal="left" vertical="center" wrapText="1"/>
    </xf>
    <xf numFmtId="0" fontId="7" fillId="9" borderId="24" xfId="0" applyFont="1" applyFill="1" applyBorder="1" applyAlignment="1">
      <alignment horizontal="left" vertical="center" wrapText="1"/>
    </xf>
    <xf numFmtId="0" fontId="7" fillId="9" borderId="39" xfId="0" applyFont="1" applyFill="1" applyBorder="1" applyAlignment="1">
      <alignment horizontal="left" vertical="center" wrapText="1"/>
    </xf>
    <xf numFmtId="0" fontId="0" fillId="0" borderId="1" xfId="0" applyBorder="1" applyAlignment="1">
      <alignment horizontal="left"/>
    </xf>
    <xf numFmtId="0" fontId="7" fillId="0" borderId="39" xfId="0" applyFont="1" applyBorder="1" applyAlignment="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7" fillId="0" borderId="38" xfId="0" applyFont="1" applyBorder="1" applyAlignment="1">
      <alignment horizontal="left" vertical="center" wrapText="1"/>
    </xf>
    <xf numFmtId="0" fontId="7" fillId="0" borderId="29" xfId="0" applyFont="1" applyBorder="1" applyAlignment="1">
      <alignment horizontal="left" vertical="center" wrapText="1"/>
    </xf>
    <xf numFmtId="0" fontId="7" fillId="0" borderId="28" xfId="0" applyFont="1" applyBorder="1" applyAlignment="1">
      <alignment horizontal="left" vertical="center" wrapText="1"/>
    </xf>
    <xf numFmtId="0" fontId="7" fillId="9" borderId="38" xfId="0" applyFont="1" applyFill="1" applyBorder="1" applyAlignment="1">
      <alignment horizontal="left" vertical="center" wrapText="1"/>
    </xf>
    <xf numFmtId="0" fontId="7" fillId="9" borderId="29" xfId="0" applyFont="1" applyFill="1" applyBorder="1" applyAlignment="1">
      <alignment horizontal="left" vertical="center" wrapText="1"/>
    </xf>
    <xf numFmtId="0" fontId="7" fillId="9" borderId="28" xfId="0" applyFont="1" applyFill="1" applyBorder="1" applyAlignment="1">
      <alignment horizontal="left" vertical="center" wrapText="1"/>
    </xf>
    <xf numFmtId="0" fontId="9" fillId="8" borderId="25" xfId="0" applyFont="1" applyFill="1" applyBorder="1" applyAlignment="1">
      <alignment horizontal="left" vertical="center" wrapText="1"/>
    </xf>
    <xf numFmtId="0" fontId="9" fillId="8" borderId="26" xfId="0" applyFont="1" applyFill="1" applyBorder="1" applyAlignment="1">
      <alignment horizontal="left" vertical="center" wrapText="1"/>
    </xf>
    <xf numFmtId="0" fontId="9" fillId="8" borderId="27" xfId="0" applyFont="1" applyFill="1" applyBorder="1" applyAlignment="1">
      <alignment horizontal="left" vertical="center" wrapText="1"/>
    </xf>
    <xf numFmtId="0" fontId="7" fillId="9" borderId="33" xfId="0" applyFont="1" applyFill="1" applyBorder="1" applyAlignment="1">
      <alignment horizontal="left" vertical="center" wrapText="1"/>
    </xf>
    <xf numFmtId="0" fontId="7" fillId="0" borderId="33" xfId="0" applyFont="1" applyBorder="1" applyAlignment="1">
      <alignment horizontal="left" vertical="center" wrapText="1"/>
    </xf>
    <xf numFmtId="0" fontId="9" fillId="8" borderId="35" xfId="0" applyFont="1" applyFill="1" applyBorder="1" applyAlignment="1">
      <alignment horizontal="left" vertical="center" wrapText="1"/>
    </xf>
    <xf numFmtId="0" fontId="9" fillId="8" borderId="36" xfId="0" applyFont="1" applyFill="1" applyBorder="1" applyAlignment="1">
      <alignment horizontal="left" vertical="center" wrapText="1"/>
    </xf>
    <xf numFmtId="0" fontId="9" fillId="8" borderId="37" xfId="0" applyFont="1" applyFill="1" applyBorder="1" applyAlignment="1">
      <alignment horizontal="left" vertical="center" wrapText="1"/>
    </xf>
    <xf numFmtId="0" fontId="7" fillId="0" borderId="39" xfId="0" applyFont="1" applyBorder="1" applyAlignment="1">
      <alignment horizontal="left" vertical="center" wrapText="1"/>
    </xf>
    <xf numFmtId="0" fontId="7" fillId="9" borderId="39" xfId="0" applyFont="1" applyFill="1" applyBorder="1" applyAlignment="1">
      <alignment horizontal="left" vertical="center" wrapText="1"/>
    </xf>
    <xf numFmtId="0" fontId="2" fillId="0" borderId="38" xfId="1" applyBorder="1" applyAlignment="1">
      <alignment horizontal="left" vertical="center" wrapText="1"/>
    </xf>
    <xf numFmtId="0" fontId="2" fillId="0" borderId="28" xfId="1" applyBorder="1" applyAlignment="1">
      <alignment horizontal="left" vertical="center" wrapText="1"/>
    </xf>
    <xf numFmtId="0" fontId="0" fillId="9" borderId="33" xfId="0" applyFill="1" applyBorder="1" applyAlignment="1">
      <alignment horizontal="left" vertical="center" wrapText="1"/>
    </xf>
    <xf numFmtId="0" fontId="0" fillId="9" borderId="28" xfId="0" applyFill="1" applyBorder="1" applyAlignment="1">
      <alignment horizontal="left" vertical="center" wrapText="1"/>
    </xf>
    <xf numFmtId="0" fontId="9" fillId="9" borderId="25" xfId="0" applyFont="1" applyFill="1" applyBorder="1" applyAlignment="1">
      <alignment horizontal="left" vertical="center" wrapText="1"/>
    </xf>
    <xf numFmtId="0" fontId="9" fillId="9" borderId="26" xfId="0" applyFont="1" applyFill="1" applyBorder="1" applyAlignment="1">
      <alignment horizontal="left" vertical="center" wrapText="1"/>
    </xf>
    <xf numFmtId="0" fontId="9" fillId="9" borderId="27" xfId="0" applyFont="1" applyFill="1" applyBorder="1" applyAlignment="1">
      <alignment horizontal="left" vertical="center" wrapText="1"/>
    </xf>
    <xf numFmtId="0" fontId="9" fillId="8" borderId="24" xfId="0" applyFont="1" applyFill="1" applyBorder="1" applyAlignment="1">
      <alignment horizontal="left" vertical="center" wrapText="1"/>
    </xf>
    <xf numFmtId="0" fontId="7" fillId="0" borderId="33" xfId="0" applyFont="1" applyBorder="1" applyAlignment="1">
      <alignment horizontal="left" vertical="top" wrapText="1"/>
    </xf>
    <xf numFmtId="0" fontId="7" fillId="0" borderId="28" xfId="0" applyFont="1" applyBorder="1" applyAlignment="1">
      <alignment horizontal="left" vertical="top" wrapText="1"/>
    </xf>
    <xf numFmtId="0" fontId="6" fillId="5" borderId="1" xfId="0" applyFont="1" applyFill="1" applyBorder="1" applyAlignment="1">
      <alignment horizontal="left" vertical="center" wrapText="1"/>
    </xf>
    <xf numFmtId="0" fontId="1" fillId="6" borderId="1" xfId="0" applyFont="1" applyFill="1" applyBorder="1" applyAlignment="1">
      <alignment horizontal="justify" vertical="center" wrapText="1"/>
    </xf>
    <xf numFmtId="0" fontId="1" fillId="0" borderId="1" xfId="0" applyFont="1" applyBorder="1" applyAlignment="1">
      <alignment horizontal="justify" vertical="center" wrapText="1"/>
    </xf>
    <xf numFmtId="0" fontId="0" fillId="0" borderId="1" xfId="0" applyBorder="1" applyAlignment="1">
      <alignment horizontal="justify" vertical="center" wrapText="1"/>
    </xf>
    <xf numFmtId="0" fontId="7" fillId="0" borderId="1" xfId="0" applyFont="1" applyBorder="1" applyAlignment="1">
      <alignment horizontal="center" vertical="center" wrapText="1"/>
    </xf>
    <xf numFmtId="0" fontId="0" fillId="6" borderId="1" xfId="0" applyFill="1" applyBorder="1" applyAlignment="1">
      <alignment horizontal="justify" vertical="center" wrapText="1"/>
    </xf>
    <xf numFmtId="0" fontId="7" fillId="6" borderId="1" xfId="0" applyFont="1" applyFill="1" applyBorder="1" applyAlignment="1">
      <alignment horizontal="center" vertical="center" wrapText="1"/>
    </xf>
    <xf numFmtId="0" fontId="6" fillId="5" borderId="1"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hyperlink" Target="mailto:someone@gmail.com"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someother@gmail.com" TargetMode="External"/><Relationship Id="rId1" Type="http://schemas.openxmlformats.org/officeDocument/2006/relationships/hyperlink" Target="mailto:someone@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25"/>
  <sheetViews>
    <sheetView tabSelected="1" workbookViewId="0"/>
  </sheetViews>
  <sheetFormatPr defaultColWidth="9.1796875" defaultRowHeight="14.5" x14ac:dyDescent="0.35"/>
  <cols>
    <col min="1" max="1" width="5.1796875" style="27" customWidth="1"/>
    <col min="2" max="2" width="40.453125" style="27" bestFit="1" customWidth="1"/>
    <col min="3" max="3" width="47.81640625" style="27" customWidth="1"/>
    <col min="4" max="16384" width="9.1796875" style="27"/>
  </cols>
  <sheetData>
    <row r="2" spans="2:3" x14ac:dyDescent="0.35">
      <c r="B2" s="31" t="s">
        <v>161</v>
      </c>
    </row>
    <row r="4" spans="2:3" x14ac:dyDescent="0.35">
      <c r="B4" s="28" t="s">
        <v>23</v>
      </c>
      <c r="C4" s="28" t="s">
        <v>24</v>
      </c>
    </row>
    <row r="5" spans="2:3" x14ac:dyDescent="0.35">
      <c r="B5" s="29" t="s">
        <v>270</v>
      </c>
      <c r="C5" s="52" t="s">
        <v>271</v>
      </c>
    </row>
    <row r="6" spans="2:3" x14ac:dyDescent="0.35">
      <c r="B6" s="29" t="s">
        <v>25</v>
      </c>
      <c r="C6" s="30" t="s">
        <v>27</v>
      </c>
    </row>
    <row r="7" spans="2:3" x14ac:dyDescent="0.35">
      <c r="B7" s="29" t="s">
        <v>17</v>
      </c>
      <c r="C7" s="30" t="s">
        <v>31</v>
      </c>
    </row>
    <row r="8" spans="2:3" ht="29" x14ac:dyDescent="0.35">
      <c r="B8" s="29" t="s">
        <v>551</v>
      </c>
      <c r="C8" s="30" t="s">
        <v>552</v>
      </c>
    </row>
    <row r="9" spans="2:3" x14ac:dyDescent="0.35">
      <c r="B9" s="29" t="s">
        <v>16</v>
      </c>
      <c r="C9" s="30" t="s">
        <v>30</v>
      </c>
    </row>
    <row r="10" spans="2:3" x14ac:dyDescent="0.35">
      <c r="B10" s="29" t="s">
        <v>554</v>
      </c>
      <c r="C10" s="30" t="s">
        <v>553</v>
      </c>
    </row>
    <row r="11" spans="2:3" x14ac:dyDescent="0.35">
      <c r="B11" s="29" t="s">
        <v>15</v>
      </c>
      <c r="C11" s="30" t="s">
        <v>29</v>
      </c>
    </row>
    <row r="12" spans="2:3" x14ac:dyDescent="0.35">
      <c r="B12" s="29" t="s">
        <v>556</v>
      </c>
      <c r="C12" s="30" t="s">
        <v>555</v>
      </c>
    </row>
    <row r="13" spans="2:3" x14ac:dyDescent="0.35">
      <c r="B13" s="29" t="s">
        <v>14</v>
      </c>
      <c r="C13" s="30" t="s">
        <v>28</v>
      </c>
    </row>
    <row r="14" spans="2:3" x14ac:dyDescent="0.35">
      <c r="B14" s="29" t="s">
        <v>558</v>
      </c>
      <c r="C14" s="30" t="s">
        <v>557</v>
      </c>
    </row>
    <row r="15" spans="2:3" x14ac:dyDescent="0.35">
      <c r="B15" s="29" t="s">
        <v>26</v>
      </c>
      <c r="C15" s="30" t="s">
        <v>32</v>
      </c>
    </row>
    <row r="16" spans="2:3" x14ac:dyDescent="0.35">
      <c r="B16" s="29" t="s">
        <v>559</v>
      </c>
      <c r="C16" s="30" t="s">
        <v>560</v>
      </c>
    </row>
    <row r="17" spans="2:3" x14ac:dyDescent="0.35">
      <c r="B17" s="29" t="s">
        <v>18</v>
      </c>
      <c r="C17" s="30" t="s">
        <v>33</v>
      </c>
    </row>
    <row r="18" spans="2:3" x14ac:dyDescent="0.35">
      <c r="B18" s="29" t="s">
        <v>562</v>
      </c>
      <c r="C18" s="30" t="s">
        <v>561</v>
      </c>
    </row>
    <row r="19" spans="2:3" x14ac:dyDescent="0.35">
      <c r="B19" s="29" t="s">
        <v>121</v>
      </c>
      <c r="C19" s="30" t="s">
        <v>122</v>
      </c>
    </row>
    <row r="20" spans="2:3" x14ac:dyDescent="0.35">
      <c r="B20" s="29" t="s">
        <v>564</v>
      </c>
      <c r="C20" s="30" t="s">
        <v>563</v>
      </c>
    </row>
    <row r="21" spans="2:3" x14ac:dyDescent="0.35">
      <c r="B21" s="29" t="s">
        <v>569</v>
      </c>
      <c r="C21" s="30" t="s">
        <v>574</v>
      </c>
    </row>
    <row r="22" spans="2:3" x14ac:dyDescent="0.35">
      <c r="B22" s="29" t="s">
        <v>573</v>
      </c>
      <c r="C22" s="30" t="s">
        <v>575</v>
      </c>
    </row>
    <row r="23" spans="2:3" x14ac:dyDescent="0.35">
      <c r="B23" s="29" t="s">
        <v>19</v>
      </c>
      <c r="C23" s="30" t="s">
        <v>34</v>
      </c>
    </row>
    <row r="24" spans="2:3" x14ac:dyDescent="0.35">
      <c r="B24" s="29" t="s">
        <v>565</v>
      </c>
      <c r="C24" s="30" t="s">
        <v>566</v>
      </c>
    </row>
    <row r="25" spans="2:3" x14ac:dyDescent="0.35">
      <c r="B25" s="29" t="s">
        <v>289</v>
      </c>
      <c r="C25" s="30" t="s">
        <v>290</v>
      </c>
    </row>
  </sheetData>
  <hyperlinks>
    <hyperlink ref="B6" location="'Message Header'!A1" display="Message Header"/>
    <hyperlink ref="B13" location="'Swap Quotes'!A1" display="Swap Quotes"/>
    <hyperlink ref="B9" location="Limits!A1" display="Limits"/>
    <hyperlink ref="B7" location="'Customer Onboarding Approval'!A1" display="Customer Onboarding Approval"/>
    <hyperlink ref="B17" location="'Process Status'!A1" display="Process Status"/>
    <hyperlink ref="B15" location="'Trade Response'!A1" display="Trade Response"/>
    <hyperlink ref="B19" location="'Trade Reconciliation'!A1" display="Trade Reconciliation"/>
    <hyperlink ref="B5" location="'API Calls'!A1" display="API Calls"/>
    <hyperlink ref="B25" location="'Infra Requirements'!A1" display="Infra Requirements"/>
    <hyperlink ref="B8" location="CustomerOnboardingApproval_Samp!A1" display="Customer Onboarding Approval_Samp"/>
    <hyperlink ref="B10" location="Limits_Sample!A1" display="Limits_Sample"/>
    <hyperlink ref="B11" location="Markup!A1" display="Markup"/>
    <hyperlink ref="B12" location="Markup_Sample!A1" display="Markup_Sample"/>
    <hyperlink ref="B16" location="'Trade Response_Sample'!A1" display="Trade Response_Sample"/>
    <hyperlink ref="B18" location="'Process Status_Sample'!A1" display="Process Status_Sample"/>
    <hyperlink ref="B20" location="'Trade Reconciliation_Sample'!A1" display="Trade Reconciliation_Sample"/>
    <hyperlink ref="B23" location="'Resend Messages After Timestamp'!A1" display="Resend Messages After Timestamp"/>
    <hyperlink ref="B24" location="ResendMessagesAfterTimestamp_Sa!A1" display="ResendMessagesAfterTimestamp_Sa"/>
    <hyperlink ref="B14" location="'Swap Quotes_Sample'!A1" display="Swap Quotes_Sample"/>
    <hyperlink ref="B21" location="Acknowledgement!A1" display="Acknowledgement"/>
    <hyperlink ref="B22" location="Acknowledgement_Sample!A1" display="Acknowledgement_Sampl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4.5" x14ac:dyDescent="0.35"/>
  <cols>
    <col min="1" max="1" width="20" customWidth="1"/>
    <col min="2" max="2" width="34" customWidth="1"/>
    <col min="3" max="3" width="13.26953125" customWidth="1"/>
    <col min="5" max="5" width="13" customWidth="1"/>
    <col min="7" max="8" width="34.7265625" customWidth="1"/>
    <col min="9" max="9" width="35.54296875" customWidth="1"/>
  </cols>
  <sheetData>
    <row r="1" spans="1:9" ht="15" thickBot="1" x14ac:dyDescent="0.4">
      <c r="A1" s="66" t="s">
        <v>4</v>
      </c>
      <c r="B1" s="67" t="s">
        <v>292</v>
      </c>
      <c r="C1" s="67" t="s">
        <v>293</v>
      </c>
      <c r="D1" s="67" t="s">
        <v>294</v>
      </c>
      <c r="E1" s="67" t="s">
        <v>295</v>
      </c>
      <c r="F1" s="67" t="s">
        <v>296</v>
      </c>
      <c r="G1" s="67" t="s">
        <v>297</v>
      </c>
      <c r="H1" s="67" t="s">
        <v>75</v>
      </c>
      <c r="I1" s="67" t="s">
        <v>76</v>
      </c>
    </row>
    <row r="2" spans="1:9" ht="15" thickBot="1" x14ac:dyDescent="0.4">
      <c r="A2" s="114" t="s">
        <v>298</v>
      </c>
      <c r="B2" s="115"/>
      <c r="C2" s="115"/>
      <c r="D2" s="115"/>
      <c r="E2" s="115"/>
      <c r="F2" s="115"/>
      <c r="G2" s="115"/>
      <c r="H2" s="115"/>
      <c r="I2" s="116"/>
    </row>
    <row r="3" spans="1:9" ht="15" thickBot="1" x14ac:dyDescent="0.4">
      <c r="A3" s="113" t="s">
        <v>105</v>
      </c>
      <c r="B3" s="113" t="s">
        <v>299</v>
      </c>
      <c r="C3" s="113">
        <v>1001</v>
      </c>
      <c r="D3" s="113" t="s">
        <v>300</v>
      </c>
      <c r="E3" s="113" t="s">
        <v>301</v>
      </c>
      <c r="F3" s="113">
        <v>20180216</v>
      </c>
      <c r="G3" s="71" t="s">
        <v>302</v>
      </c>
      <c r="H3" s="71">
        <v>1001001</v>
      </c>
      <c r="I3" s="71" t="s">
        <v>303</v>
      </c>
    </row>
    <row r="4" spans="1:9" ht="29.5" thickBot="1" x14ac:dyDescent="0.4">
      <c r="A4" s="104"/>
      <c r="B4" s="104"/>
      <c r="C4" s="104"/>
      <c r="D4" s="104"/>
      <c r="E4" s="104"/>
      <c r="F4" s="104"/>
      <c r="G4" s="71" t="s">
        <v>304</v>
      </c>
      <c r="H4" s="71">
        <v>1001002</v>
      </c>
      <c r="I4" s="71" t="s">
        <v>305</v>
      </c>
    </row>
    <row r="5" spans="1:9" ht="15" thickBot="1" x14ac:dyDescent="0.4">
      <c r="A5" s="104"/>
      <c r="B5" s="104"/>
      <c r="C5" s="104"/>
      <c r="D5" s="104"/>
      <c r="E5" s="104"/>
      <c r="F5" s="104"/>
      <c r="G5" s="71" t="s">
        <v>306</v>
      </c>
      <c r="H5" s="71">
        <v>1001003</v>
      </c>
      <c r="I5" s="71" t="s">
        <v>307</v>
      </c>
    </row>
    <row r="6" spans="1:9" ht="15" thickBot="1" x14ac:dyDescent="0.4">
      <c r="A6" s="105"/>
      <c r="B6" s="105"/>
      <c r="C6" s="105"/>
      <c r="D6" s="105"/>
      <c r="E6" s="105"/>
      <c r="F6" s="105"/>
      <c r="G6" s="71" t="s">
        <v>308</v>
      </c>
      <c r="H6" s="71">
        <v>1001004</v>
      </c>
      <c r="I6" s="71" t="s">
        <v>309</v>
      </c>
    </row>
    <row r="7" spans="1:9" ht="29.5" thickBot="1" x14ac:dyDescent="0.4">
      <c r="A7" s="68" t="s">
        <v>106</v>
      </c>
      <c r="B7" s="69" t="s">
        <v>310</v>
      </c>
      <c r="C7" s="69">
        <v>1002</v>
      </c>
      <c r="D7" s="69" t="s">
        <v>311</v>
      </c>
      <c r="E7" s="69" t="s">
        <v>301</v>
      </c>
      <c r="F7" s="69" t="s">
        <v>82</v>
      </c>
      <c r="G7" s="71" t="s">
        <v>312</v>
      </c>
      <c r="H7" s="71">
        <v>1002001</v>
      </c>
      <c r="I7" s="71" t="s">
        <v>313</v>
      </c>
    </row>
    <row r="8" spans="1:9" ht="15" thickBot="1" x14ac:dyDescent="0.4">
      <c r="A8" s="113" t="s">
        <v>107</v>
      </c>
      <c r="B8" s="113" t="s">
        <v>314</v>
      </c>
      <c r="C8" s="113">
        <v>1003</v>
      </c>
      <c r="D8" s="113" t="s">
        <v>315</v>
      </c>
      <c r="E8" s="113" t="s">
        <v>301</v>
      </c>
      <c r="F8" s="113">
        <v>1</v>
      </c>
      <c r="G8" s="71" t="s">
        <v>302</v>
      </c>
      <c r="H8" s="71">
        <v>1003001</v>
      </c>
      <c r="I8" s="71" t="s">
        <v>303</v>
      </c>
    </row>
    <row r="9" spans="1:9" ht="15" thickBot="1" x14ac:dyDescent="0.4">
      <c r="A9" s="104"/>
      <c r="B9" s="104"/>
      <c r="C9" s="104"/>
      <c r="D9" s="104"/>
      <c r="E9" s="104"/>
      <c r="F9" s="104"/>
      <c r="G9" s="71" t="s">
        <v>316</v>
      </c>
      <c r="H9" s="71">
        <v>1003002</v>
      </c>
      <c r="I9" s="71" t="s">
        <v>305</v>
      </c>
    </row>
    <row r="10" spans="1:9" ht="29.5" thickBot="1" x14ac:dyDescent="0.4">
      <c r="A10" s="104"/>
      <c r="B10" s="104"/>
      <c r="C10" s="104"/>
      <c r="D10" s="104"/>
      <c r="E10" s="104"/>
      <c r="F10" s="104"/>
      <c r="G10" s="71" t="s">
        <v>317</v>
      </c>
      <c r="H10" s="71">
        <v>1003003</v>
      </c>
      <c r="I10" s="71" t="s">
        <v>318</v>
      </c>
    </row>
    <row r="11" spans="1:9" ht="29.5" thickBot="1" x14ac:dyDescent="0.4">
      <c r="A11" s="104"/>
      <c r="B11" s="104"/>
      <c r="C11" s="104"/>
      <c r="D11" s="104"/>
      <c r="E11" s="104"/>
      <c r="F11" s="104"/>
      <c r="G11" s="71" t="s">
        <v>319</v>
      </c>
      <c r="H11" s="71">
        <v>1003004</v>
      </c>
      <c r="I11" s="71" t="s">
        <v>319</v>
      </c>
    </row>
    <row r="12" spans="1:9" ht="29.5" thickBot="1" x14ac:dyDescent="0.4">
      <c r="A12" s="105"/>
      <c r="B12" s="105"/>
      <c r="C12" s="105"/>
      <c r="D12" s="105"/>
      <c r="E12" s="105"/>
      <c r="F12" s="105"/>
      <c r="G12" s="71" t="s">
        <v>320</v>
      </c>
      <c r="H12" s="71">
        <v>1003005</v>
      </c>
      <c r="I12" s="71" t="s">
        <v>321</v>
      </c>
    </row>
    <row r="13" spans="1:9" ht="15" thickBot="1" x14ac:dyDescent="0.4">
      <c r="A13" s="109" t="s">
        <v>322</v>
      </c>
      <c r="B13" s="110"/>
      <c r="C13" s="110"/>
      <c r="D13" s="110"/>
      <c r="E13" s="110"/>
      <c r="F13" s="110"/>
      <c r="G13" s="110"/>
      <c r="H13" s="110"/>
      <c r="I13" s="111"/>
    </row>
    <row r="14" spans="1:9" ht="15" thickBot="1" x14ac:dyDescent="0.4">
      <c r="A14" s="113" t="s">
        <v>48</v>
      </c>
      <c r="B14" s="113" t="s">
        <v>323</v>
      </c>
      <c r="C14" s="113">
        <v>1004</v>
      </c>
      <c r="D14" s="113" t="s">
        <v>315</v>
      </c>
      <c r="E14" s="113" t="s">
        <v>301</v>
      </c>
      <c r="F14" s="113">
        <v>1</v>
      </c>
      <c r="G14" s="71" t="s">
        <v>302</v>
      </c>
      <c r="H14" s="71">
        <v>1004001</v>
      </c>
      <c r="I14" s="71" t="s">
        <v>303</v>
      </c>
    </row>
    <row r="15" spans="1:9" ht="15" thickBot="1" x14ac:dyDescent="0.4">
      <c r="A15" s="104"/>
      <c r="B15" s="104"/>
      <c r="C15" s="104"/>
      <c r="D15" s="104"/>
      <c r="E15" s="104"/>
      <c r="F15" s="104"/>
      <c r="G15" s="71" t="s">
        <v>316</v>
      </c>
      <c r="H15" s="71">
        <v>1004002</v>
      </c>
      <c r="I15" s="71" t="s">
        <v>305</v>
      </c>
    </row>
    <row r="16" spans="1:9" ht="29.5" thickBot="1" x14ac:dyDescent="0.4">
      <c r="A16" s="104"/>
      <c r="B16" s="104"/>
      <c r="C16" s="104"/>
      <c r="D16" s="104"/>
      <c r="E16" s="104"/>
      <c r="F16" s="104"/>
      <c r="G16" s="71" t="s">
        <v>324</v>
      </c>
      <c r="H16" s="71">
        <v>1004003</v>
      </c>
      <c r="I16" s="71" t="s">
        <v>502</v>
      </c>
    </row>
    <row r="17" spans="1:9" ht="29.5" thickBot="1" x14ac:dyDescent="0.4">
      <c r="A17" s="104"/>
      <c r="B17" s="104"/>
      <c r="C17" s="104"/>
      <c r="D17" s="104"/>
      <c r="E17" s="104"/>
      <c r="F17" s="104"/>
      <c r="G17" s="71" t="s">
        <v>326</v>
      </c>
      <c r="H17" s="71">
        <v>1004004</v>
      </c>
      <c r="I17" s="71" t="s">
        <v>327</v>
      </c>
    </row>
    <row r="18" spans="1:9" ht="29.5" thickBot="1" x14ac:dyDescent="0.4">
      <c r="A18" s="105"/>
      <c r="B18" s="105"/>
      <c r="C18" s="105"/>
      <c r="D18" s="105"/>
      <c r="E18" s="105"/>
      <c r="F18" s="105"/>
      <c r="G18" s="71" t="s">
        <v>328</v>
      </c>
      <c r="H18" s="71">
        <v>1004005</v>
      </c>
      <c r="I18" s="71" t="s">
        <v>329</v>
      </c>
    </row>
    <row r="19" spans="1:9" ht="29" x14ac:dyDescent="0.35">
      <c r="A19" s="103" t="s">
        <v>503</v>
      </c>
      <c r="B19" s="69" t="s">
        <v>504</v>
      </c>
      <c r="C19" s="103">
        <v>1041</v>
      </c>
      <c r="D19" s="103" t="s">
        <v>508</v>
      </c>
      <c r="E19" s="103" t="s">
        <v>301</v>
      </c>
      <c r="F19" s="103" t="s">
        <v>154</v>
      </c>
      <c r="G19" s="113" t="s">
        <v>302</v>
      </c>
      <c r="H19" s="113">
        <v>1041001</v>
      </c>
      <c r="I19" s="113" t="s">
        <v>303</v>
      </c>
    </row>
    <row r="20" spans="1:9" ht="15" thickBot="1" x14ac:dyDescent="0.4">
      <c r="A20" s="104"/>
      <c r="B20" s="69" t="s">
        <v>505</v>
      </c>
      <c r="C20" s="104"/>
      <c r="D20" s="104"/>
      <c r="E20" s="104"/>
      <c r="F20" s="104"/>
      <c r="G20" s="117"/>
      <c r="H20" s="117"/>
      <c r="I20" s="117"/>
    </row>
    <row r="21" spans="1:9" ht="15" thickBot="1" x14ac:dyDescent="0.4">
      <c r="A21" s="104"/>
      <c r="B21" s="69" t="s">
        <v>506</v>
      </c>
      <c r="C21" s="104"/>
      <c r="D21" s="104"/>
      <c r="E21" s="104"/>
      <c r="F21" s="104"/>
      <c r="G21" s="71" t="s">
        <v>316</v>
      </c>
      <c r="H21" s="71">
        <v>1041002</v>
      </c>
      <c r="I21" s="71" t="s">
        <v>305</v>
      </c>
    </row>
    <row r="22" spans="1:9" ht="58.5" thickBot="1" x14ac:dyDescent="0.4">
      <c r="A22" s="105"/>
      <c r="B22" s="78" t="s">
        <v>507</v>
      </c>
      <c r="C22" s="105"/>
      <c r="D22" s="105"/>
      <c r="E22" s="105"/>
      <c r="F22" s="105"/>
      <c r="G22" s="71" t="s">
        <v>335</v>
      </c>
      <c r="H22" s="71">
        <v>1041003</v>
      </c>
      <c r="I22" s="71" t="s">
        <v>509</v>
      </c>
    </row>
    <row r="23" spans="1:9" ht="29.5" thickBot="1" x14ac:dyDescent="0.4">
      <c r="A23" s="103" t="s">
        <v>66</v>
      </c>
      <c r="B23" s="69" t="s">
        <v>510</v>
      </c>
      <c r="C23" s="103">
        <v>1042</v>
      </c>
      <c r="D23" s="103" t="s">
        <v>380</v>
      </c>
      <c r="E23" s="103" t="s">
        <v>340</v>
      </c>
      <c r="F23" s="103">
        <v>1.5</v>
      </c>
      <c r="G23" s="71" t="s">
        <v>316</v>
      </c>
      <c r="H23" s="71">
        <v>1042001</v>
      </c>
      <c r="I23" s="71" t="s">
        <v>305</v>
      </c>
    </row>
    <row r="24" spans="1:9" ht="29.5" thickBot="1" x14ac:dyDescent="0.4">
      <c r="A24" s="104"/>
      <c r="B24" s="69" t="s">
        <v>511</v>
      </c>
      <c r="C24" s="104"/>
      <c r="D24" s="104"/>
      <c r="E24" s="104"/>
      <c r="F24" s="104"/>
      <c r="G24" s="71" t="s">
        <v>513</v>
      </c>
      <c r="H24" s="71">
        <v>1042002</v>
      </c>
      <c r="I24" s="71" t="s">
        <v>514</v>
      </c>
    </row>
    <row r="25" spans="1:9" ht="29.5" thickBot="1" x14ac:dyDescent="0.4">
      <c r="A25" s="105"/>
      <c r="B25" s="71" t="s">
        <v>512</v>
      </c>
      <c r="C25" s="105"/>
      <c r="D25" s="105"/>
      <c r="E25" s="105"/>
      <c r="F25" s="105"/>
      <c r="G25" s="71" t="s">
        <v>515</v>
      </c>
      <c r="H25" s="71">
        <v>1042003</v>
      </c>
      <c r="I25" s="70" t="s">
        <v>516</v>
      </c>
    </row>
    <row r="26" spans="1:9" ht="29.5" thickBot="1" x14ac:dyDescent="0.4">
      <c r="A26" s="103" t="s">
        <v>517</v>
      </c>
      <c r="B26" s="76" t="s">
        <v>518</v>
      </c>
      <c r="C26" s="103">
        <v>1043</v>
      </c>
      <c r="D26" s="103" t="s">
        <v>380</v>
      </c>
      <c r="E26" s="103" t="s">
        <v>340</v>
      </c>
      <c r="F26" s="103">
        <v>1.5</v>
      </c>
      <c r="G26" s="71" t="s">
        <v>316</v>
      </c>
      <c r="H26" s="71">
        <v>1043001</v>
      </c>
      <c r="I26" s="71" t="s">
        <v>305</v>
      </c>
    </row>
    <row r="27" spans="1:9" ht="29.5" thickBot="1" x14ac:dyDescent="0.4">
      <c r="A27" s="104"/>
      <c r="B27" s="76" t="s">
        <v>511</v>
      </c>
      <c r="C27" s="104"/>
      <c r="D27" s="104"/>
      <c r="E27" s="104"/>
      <c r="F27" s="104"/>
      <c r="G27" s="71" t="s">
        <v>513</v>
      </c>
      <c r="H27" s="71">
        <v>1043002</v>
      </c>
      <c r="I27" s="71" t="s">
        <v>514</v>
      </c>
    </row>
    <row r="28" spans="1:9" ht="29.5" thickBot="1" x14ac:dyDescent="0.4">
      <c r="A28" s="105"/>
      <c r="B28" s="71" t="s">
        <v>512</v>
      </c>
      <c r="C28" s="105"/>
      <c r="D28" s="105"/>
      <c r="E28" s="105"/>
      <c r="F28" s="105"/>
      <c r="G28" s="71" t="s">
        <v>515</v>
      </c>
      <c r="H28" s="71">
        <v>1043003</v>
      </c>
      <c r="I28" s="70" t="s">
        <v>516</v>
      </c>
    </row>
    <row r="29" spans="1:9" ht="29.5" thickBot="1" x14ac:dyDescent="0.4">
      <c r="A29" s="88" t="s">
        <v>144</v>
      </c>
      <c r="B29" s="71" t="s">
        <v>398</v>
      </c>
      <c r="C29" s="71">
        <v>1025</v>
      </c>
      <c r="D29" s="71" t="s">
        <v>399</v>
      </c>
      <c r="E29" s="71" t="s">
        <v>340</v>
      </c>
      <c r="F29" s="71" t="s">
        <v>117</v>
      </c>
      <c r="G29" s="75" t="s">
        <v>316</v>
      </c>
      <c r="H29" s="75">
        <v>1025002</v>
      </c>
      <c r="I29" s="75" t="s">
        <v>305</v>
      </c>
    </row>
  </sheetData>
  <mergeCells count="38">
    <mergeCell ref="F8:F12"/>
    <mergeCell ref="A2:I2"/>
    <mergeCell ref="A3:A6"/>
    <mergeCell ref="B3:B6"/>
    <mergeCell ref="C3:C6"/>
    <mergeCell ref="D3:D6"/>
    <mergeCell ref="E3:E6"/>
    <mergeCell ref="F3:F6"/>
    <mergeCell ref="A8:A12"/>
    <mergeCell ref="B8:B12"/>
    <mergeCell ref="C8:C12"/>
    <mergeCell ref="D8:D12"/>
    <mergeCell ref="E8:E12"/>
    <mergeCell ref="A13:I13"/>
    <mergeCell ref="A14:A18"/>
    <mergeCell ref="B14:B18"/>
    <mergeCell ref="C14:C18"/>
    <mergeCell ref="D14:D18"/>
    <mergeCell ref="E14:E18"/>
    <mergeCell ref="F14:F18"/>
    <mergeCell ref="H19:H20"/>
    <mergeCell ref="I19:I20"/>
    <mergeCell ref="A23:A25"/>
    <mergeCell ref="C23:C25"/>
    <mergeCell ref="D23:D25"/>
    <mergeCell ref="E23:E25"/>
    <mergeCell ref="F23:F25"/>
    <mergeCell ref="A19:A22"/>
    <mergeCell ref="C19:C22"/>
    <mergeCell ref="D19:D22"/>
    <mergeCell ref="E19:E22"/>
    <mergeCell ref="F19:F22"/>
    <mergeCell ref="G19:G20"/>
    <mergeCell ref="A26:A28"/>
    <mergeCell ref="C26:C28"/>
    <mergeCell ref="D26:D28"/>
    <mergeCell ref="E26:E28"/>
    <mergeCell ref="F26:F2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1"/>
  <sheetViews>
    <sheetView workbookViewId="0"/>
  </sheetViews>
  <sheetFormatPr defaultColWidth="9.1796875" defaultRowHeight="14.5" x14ac:dyDescent="0.35"/>
  <cols>
    <col min="1" max="1" width="55.26953125" style="2" bestFit="1" customWidth="1"/>
    <col min="2" max="2" width="5" style="2" bestFit="1" customWidth="1"/>
    <col min="3" max="3" width="5" style="2" customWidth="1"/>
    <col min="4" max="4" width="23.81640625" style="2" bestFit="1" customWidth="1"/>
    <col min="5" max="5" width="27.54296875" style="2" bestFit="1" customWidth="1"/>
    <col min="6" max="6" width="21.7265625" style="2" customWidth="1"/>
    <col min="7" max="12" width="16" style="2" bestFit="1" customWidth="1"/>
    <col min="13" max="13" width="17" style="2" bestFit="1" customWidth="1"/>
    <col min="14" max="44" width="17" style="2" customWidth="1"/>
    <col min="45" max="16384" width="9.1796875" style="2"/>
  </cols>
  <sheetData>
    <row r="1" spans="1:44" x14ac:dyDescent="0.35">
      <c r="A1" s="3" t="s">
        <v>55</v>
      </c>
      <c r="B1" s="3" t="s">
        <v>36</v>
      </c>
      <c r="C1" s="3" t="s">
        <v>128</v>
      </c>
      <c r="D1" s="3" t="s">
        <v>56</v>
      </c>
      <c r="F1" s="6" t="s">
        <v>57</v>
      </c>
      <c r="G1" s="7" t="s">
        <v>58</v>
      </c>
    </row>
    <row r="2" spans="1:44" x14ac:dyDescent="0.35">
      <c r="A2" s="5" t="s">
        <v>59</v>
      </c>
      <c r="B2" s="12"/>
      <c r="C2" s="12"/>
      <c r="D2" s="13" t="s">
        <v>60</v>
      </c>
      <c r="F2" s="6" t="s">
        <v>61</v>
      </c>
      <c r="G2" s="12" t="s">
        <v>3</v>
      </c>
    </row>
    <row r="3" spans="1:44" x14ac:dyDescent="0.35">
      <c r="A3" s="5" t="s">
        <v>105</v>
      </c>
      <c r="B3" s="5">
        <v>1001</v>
      </c>
      <c r="C3" s="5" t="s">
        <v>129</v>
      </c>
      <c r="D3" s="5">
        <v>20200727</v>
      </c>
      <c r="F3" s="5" t="s">
        <v>62</v>
      </c>
      <c r="G3" s="5" t="s">
        <v>157</v>
      </c>
    </row>
    <row r="4" spans="1:44" x14ac:dyDescent="0.35">
      <c r="A4" s="5" t="s">
        <v>106</v>
      </c>
      <c r="B4" s="5">
        <v>1002</v>
      </c>
      <c r="C4" s="5" t="s">
        <v>129</v>
      </c>
      <c r="D4" s="5" t="s">
        <v>82</v>
      </c>
      <c r="F4" s="5" t="s">
        <v>63</v>
      </c>
      <c r="G4" s="5" t="s">
        <v>64</v>
      </c>
    </row>
    <row r="5" spans="1:44" x14ac:dyDescent="0.35">
      <c r="A5" s="5" t="s">
        <v>107</v>
      </c>
      <c r="B5" s="5">
        <v>1003</v>
      </c>
      <c r="C5" s="5" t="s">
        <v>129</v>
      </c>
      <c r="D5" s="14">
        <f>COUNT(D9:J9)</f>
        <v>7</v>
      </c>
      <c r="F5" s="5" t="s">
        <v>65</v>
      </c>
      <c r="G5" s="5" t="s">
        <v>3</v>
      </c>
    </row>
    <row r="6" spans="1:44" ht="43.5" x14ac:dyDescent="0.35">
      <c r="A6" s="5"/>
      <c r="B6" s="5"/>
      <c r="C6" s="5"/>
      <c r="D6" s="15"/>
      <c r="F6" s="5" t="s">
        <v>158</v>
      </c>
      <c r="G6" s="5" t="s">
        <v>159</v>
      </c>
    </row>
    <row r="7" spans="1:44" x14ac:dyDescent="0.35">
      <c r="A7" s="3" t="s">
        <v>35</v>
      </c>
      <c r="B7" s="3" t="s">
        <v>36</v>
      </c>
      <c r="C7" s="3"/>
      <c r="D7" s="3" t="s">
        <v>37</v>
      </c>
      <c r="E7" s="3" t="s">
        <v>38</v>
      </c>
      <c r="F7" s="3" t="s">
        <v>39</v>
      </c>
      <c r="G7" s="3" t="s">
        <v>40</v>
      </c>
      <c r="H7" s="3" t="s">
        <v>41</v>
      </c>
      <c r="I7" s="3" t="s">
        <v>42</v>
      </c>
      <c r="J7" s="3" t="s">
        <v>43</v>
      </c>
      <c r="K7" s="3" t="s">
        <v>44</v>
      </c>
      <c r="L7" s="3" t="s">
        <v>45</v>
      </c>
      <c r="M7" s="3" t="s">
        <v>46</v>
      </c>
      <c r="N7" s="3" t="s">
        <v>163</v>
      </c>
      <c r="O7" s="3" t="s">
        <v>164</v>
      </c>
      <c r="P7" s="3" t="s">
        <v>165</v>
      </c>
      <c r="Q7" s="3" t="s">
        <v>166</v>
      </c>
      <c r="R7" s="3" t="s">
        <v>167</v>
      </c>
      <c r="S7" s="3" t="s">
        <v>168</v>
      </c>
      <c r="T7" s="3" t="s">
        <v>169</v>
      </c>
      <c r="U7" s="3" t="s">
        <v>170</v>
      </c>
      <c r="V7" s="3" t="s">
        <v>171</v>
      </c>
      <c r="W7" s="3" t="s">
        <v>172</v>
      </c>
      <c r="X7" s="3" t="s">
        <v>173</v>
      </c>
      <c r="Y7" s="3" t="s">
        <v>174</v>
      </c>
      <c r="Z7" s="3" t="s">
        <v>175</v>
      </c>
      <c r="AA7" s="3" t="s">
        <v>176</v>
      </c>
      <c r="AB7" s="3" t="s">
        <v>177</v>
      </c>
      <c r="AC7" s="3" t="s">
        <v>178</v>
      </c>
      <c r="AD7" s="3" t="s">
        <v>179</v>
      </c>
      <c r="AE7" s="3" t="s">
        <v>180</v>
      </c>
      <c r="AF7" s="3" t="s">
        <v>181</v>
      </c>
      <c r="AG7" s="3" t="s">
        <v>182</v>
      </c>
      <c r="AH7" s="3" t="s">
        <v>183</v>
      </c>
      <c r="AI7" s="3" t="s">
        <v>184</v>
      </c>
      <c r="AJ7" s="3" t="s">
        <v>185</v>
      </c>
      <c r="AK7" s="3" t="s">
        <v>186</v>
      </c>
      <c r="AL7" s="3" t="s">
        <v>187</v>
      </c>
      <c r="AM7" s="3" t="s">
        <v>188</v>
      </c>
      <c r="AN7" s="3" t="s">
        <v>189</v>
      </c>
      <c r="AO7" s="3" t="s">
        <v>190</v>
      </c>
      <c r="AP7" s="3" t="s">
        <v>191</v>
      </c>
      <c r="AQ7" s="3" t="s">
        <v>190</v>
      </c>
      <c r="AR7" s="3" t="s">
        <v>191</v>
      </c>
    </row>
    <row r="8" spans="1:44" x14ac:dyDescent="0.35">
      <c r="A8" s="5" t="s">
        <v>47</v>
      </c>
      <c r="B8" s="12"/>
      <c r="C8" s="12" t="s">
        <v>129</v>
      </c>
      <c r="D8" s="13" t="s">
        <v>5</v>
      </c>
      <c r="E8" s="13" t="s">
        <v>5</v>
      </c>
      <c r="F8" s="13" t="s">
        <v>5</v>
      </c>
      <c r="G8" s="13" t="s">
        <v>5</v>
      </c>
      <c r="H8" s="13" t="s">
        <v>5</v>
      </c>
      <c r="I8" s="13" t="s">
        <v>5</v>
      </c>
      <c r="J8" s="13" t="s">
        <v>5</v>
      </c>
      <c r="K8" s="13" t="s">
        <v>5</v>
      </c>
      <c r="L8" s="13" t="s">
        <v>5</v>
      </c>
      <c r="M8" s="13" t="s">
        <v>5</v>
      </c>
      <c r="N8" s="13" t="s">
        <v>5</v>
      </c>
      <c r="O8" s="13" t="s">
        <v>5</v>
      </c>
      <c r="P8" s="13" t="s">
        <v>5</v>
      </c>
      <c r="Q8" s="13" t="s">
        <v>5</v>
      </c>
      <c r="R8" s="13" t="s">
        <v>5</v>
      </c>
      <c r="S8" s="13" t="s">
        <v>5</v>
      </c>
      <c r="T8" s="13" t="s">
        <v>5</v>
      </c>
      <c r="U8" s="13" t="s">
        <v>5</v>
      </c>
      <c r="V8" s="13" t="s">
        <v>5</v>
      </c>
      <c r="W8" s="13" t="s">
        <v>5</v>
      </c>
      <c r="X8" s="13" t="s">
        <v>5</v>
      </c>
      <c r="Y8" s="13" t="s">
        <v>5</v>
      </c>
      <c r="Z8" s="13" t="s">
        <v>5</v>
      </c>
      <c r="AA8" s="13" t="s">
        <v>5</v>
      </c>
      <c r="AB8" s="13" t="s">
        <v>5</v>
      </c>
      <c r="AC8" s="13" t="s">
        <v>5</v>
      </c>
      <c r="AD8" s="13" t="s">
        <v>5</v>
      </c>
      <c r="AE8" s="13" t="s">
        <v>5</v>
      </c>
      <c r="AF8" s="13" t="s">
        <v>5</v>
      </c>
      <c r="AG8" s="13" t="s">
        <v>5</v>
      </c>
      <c r="AH8" s="13" t="s">
        <v>5</v>
      </c>
      <c r="AI8" s="13" t="s">
        <v>5</v>
      </c>
      <c r="AJ8" s="13" t="s">
        <v>5</v>
      </c>
      <c r="AK8" s="13" t="s">
        <v>5</v>
      </c>
      <c r="AL8" s="13" t="s">
        <v>5</v>
      </c>
      <c r="AM8" s="13" t="s">
        <v>5</v>
      </c>
      <c r="AN8" s="13" t="s">
        <v>5</v>
      </c>
      <c r="AO8" s="13" t="s">
        <v>5</v>
      </c>
      <c r="AP8" s="13" t="s">
        <v>5</v>
      </c>
      <c r="AQ8" s="13" t="s">
        <v>5</v>
      </c>
      <c r="AR8" s="13" t="s">
        <v>5</v>
      </c>
    </row>
    <row r="9" spans="1:44" x14ac:dyDescent="0.35">
      <c r="A9" s="5" t="s">
        <v>48</v>
      </c>
      <c r="B9" s="5">
        <v>1004</v>
      </c>
      <c r="C9" s="5" t="s">
        <v>129</v>
      </c>
      <c r="D9" s="5">
        <v>1</v>
      </c>
      <c r="E9" s="5">
        <v>2</v>
      </c>
      <c r="F9" s="5">
        <v>3</v>
      </c>
      <c r="G9" s="5">
        <v>4</v>
      </c>
      <c r="H9" s="5">
        <v>5</v>
      </c>
      <c r="I9" s="5">
        <v>6</v>
      </c>
      <c r="J9" s="5">
        <v>7</v>
      </c>
      <c r="K9" s="5">
        <v>8</v>
      </c>
      <c r="L9" s="5">
        <v>9</v>
      </c>
      <c r="M9" s="5">
        <v>10</v>
      </c>
      <c r="N9" s="5">
        <v>11</v>
      </c>
      <c r="O9" s="5">
        <v>12</v>
      </c>
      <c r="P9" s="5">
        <v>13</v>
      </c>
      <c r="Q9" s="5">
        <v>14</v>
      </c>
      <c r="R9" s="5">
        <v>15</v>
      </c>
      <c r="S9" s="5">
        <v>16</v>
      </c>
      <c r="T9" s="5">
        <v>17</v>
      </c>
      <c r="U9" s="5">
        <v>18</v>
      </c>
      <c r="V9" s="5">
        <v>19</v>
      </c>
      <c r="W9" s="5">
        <v>20</v>
      </c>
      <c r="X9" s="5">
        <v>21</v>
      </c>
      <c r="Y9" s="5">
        <v>22</v>
      </c>
      <c r="Z9" s="5">
        <v>23</v>
      </c>
      <c r="AA9" s="5">
        <v>24</v>
      </c>
      <c r="AB9" s="5">
        <v>25</v>
      </c>
      <c r="AC9" s="5">
        <v>26</v>
      </c>
      <c r="AD9" s="5">
        <v>27</v>
      </c>
      <c r="AE9" s="5">
        <v>28</v>
      </c>
      <c r="AF9" s="5">
        <v>29</v>
      </c>
      <c r="AG9" s="5">
        <v>30</v>
      </c>
      <c r="AH9" s="5">
        <v>31</v>
      </c>
      <c r="AI9" s="5">
        <v>32</v>
      </c>
      <c r="AJ9" s="5">
        <v>33</v>
      </c>
      <c r="AK9" s="5">
        <v>34</v>
      </c>
      <c r="AL9" s="5">
        <v>35</v>
      </c>
      <c r="AM9" s="5">
        <v>36</v>
      </c>
      <c r="AN9" s="5">
        <v>37</v>
      </c>
      <c r="AO9" s="5">
        <v>38</v>
      </c>
      <c r="AP9" s="5">
        <v>39</v>
      </c>
      <c r="AQ9" s="5">
        <v>40</v>
      </c>
      <c r="AR9" s="5">
        <v>41</v>
      </c>
    </row>
    <row r="10" spans="1:44" x14ac:dyDescent="0.35">
      <c r="A10" s="5" t="s">
        <v>84</v>
      </c>
      <c r="B10" s="5">
        <v>1041</v>
      </c>
      <c r="C10" s="5" t="s">
        <v>129</v>
      </c>
      <c r="D10" s="5" t="s">
        <v>154</v>
      </c>
      <c r="E10" s="5" t="s">
        <v>155</v>
      </c>
      <c r="F10" s="5" t="s">
        <v>192</v>
      </c>
      <c r="G10" s="5" t="s">
        <v>193</v>
      </c>
      <c r="H10" s="5" t="s">
        <v>194</v>
      </c>
      <c r="I10" s="5" t="s">
        <v>195</v>
      </c>
      <c r="J10" s="5" t="s">
        <v>196</v>
      </c>
      <c r="K10" s="5" t="s">
        <v>197</v>
      </c>
      <c r="L10" s="5" t="s">
        <v>198</v>
      </c>
      <c r="M10" s="5" t="s">
        <v>199</v>
      </c>
      <c r="N10" s="5" t="s">
        <v>200</v>
      </c>
      <c r="O10" s="5" t="s">
        <v>201</v>
      </c>
      <c r="P10" s="5" t="s">
        <v>202</v>
      </c>
      <c r="Q10" s="5" t="s">
        <v>203</v>
      </c>
      <c r="R10" s="5" t="s">
        <v>204</v>
      </c>
      <c r="S10" s="5" t="s">
        <v>205</v>
      </c>
      <c r="T10" s="5" t="s">
        <v>206</v>
      </c>
      <c r="U10" s="5" t="s">
        <v>207</v>
      </c>
      <c r="V10" s="5" t="s">
        <v>208</v>
      </c>
      <c r="W10" s="5" t="s">
        <v>209</v>
      </c>
      <c r="X10" s="5" t="s">
        <v>210</v>
      </c>
      <c r="Y10" s="5" t="s">
        <v>211</v>
      </c>
      <c r="Z10" s="5" t="s">
        <v>212</v>
      </c>
      <c r="AA10" s="5" t="s">
        <v>213</v>
      </c>
      <c r="AB10" s="5" t="s">
        <v>214</v>
      </c>
      <c r="AC10" s="5" t="s">
        <v>215</v>
      </c>
      <c r="AD10" s="5" t="s">
        <v>216</v>
      </c>
      <c r="AE10" s="5" t="s">
        <v>217</v>
      </c>
      <c r="AF10" s="5" t="s">
        <v>218</v>
      </c>
      <c r="AG10" s="5" t="s">
        <v>219</v>
      </c>
      <c r="AH10" s="5" t="s">
        <v>220</v>
      </c>
      <c r="AI10" s="5" t="s">
        <v>221</v>
      </c>
      <c r="AJ10" s="5" t="s">
        <v>222</v>
      </c>
      <c r="AK10" s="5" t="s">
        <v>223</v>
      </c>
      <c r="AL10" s="5" t="s">
        <v>224</v>
      </c>
      <c r="AM10" s="5" t="s">
        <v>225</v>
      </c>
      <c r="AN10" s="5" t="s">
        <v>226</v>
      </c>
      <c r="AO10" s="5" t="s">
        <v>227</v>
      </c>
      <c r="AP10" s="5" t="s">
        <v>228</v>
      </c>
      <c r="AQ10" s="5" t="s">
        <v>229</v>
      </c>
      <c r="AR10" s="5" t="s">
        <v>230</v>
      </c>
    </row>
    <row r="11" spans="1:44" x14ac:dyDescent="0.35">
      <c r="A11" s="5" t="s">
        <v>66</v>
      </c>
      <c r="B11" s="5">
        <v>1042</v>
      </c>
      <c r="C11" s="5" t="s">
        <v>130</v>
      </c>
      <c r="D11" s="5">
        <v>-1.25</v>
      </c>
      <c r="E11" s="5">
        <v>1</v>
      </c>
      <c r="F11" s="5">
        <v>5.5</v>
      </c>
      <c r="G11" s="5">
        <v>12.5</v>
      </c>
      <c r="H11" s="5">
        <v>20</v>
      </c>
      <c r="I11" s="5"/>
      <c r="J11" s="5"/>
      <c r="K11" s="5">
        <v>27.75</v>
      </c>
      <c r="L11" s="5"/>
      <c r="M11" s="5">
        <v>34.5</v>
      </c>
      <c r="N11" s="5"/>
      <c r="O11" s="5">
        <v>40.25</v>
      </c>
      <c r="P11" s="5"/>
      <c r="Q11" s="5">
        <v>50</v>
      </c>
      <c r="R11" s="5"/>
      <c r="S11" s="5"/>
      <c r="T11" s="5">
        <v>62.5</v>
      </c>
      <c r="U11" s="5"/>
      <c r="V11" s="5"/>
      <c r="W11" s="5">
        <v>71.75</v>
      </c>
      <c r="X11" s="5"/>
      <c r="Y11" s="5"/>
      <c r="Z11" s="5">
        <v>79.75</v>
      </c>
      <c r="AA11" s="5"/>
      <c r="AB11" s="5"/>
      <c r="AC11" s="5">
        <v>89.25</v>
      </c>
      <c r="AD11" s="5"/>
      <c r="AE11" s="5"/>
      <c r="AF11" s="5"/>
      <c r="AG11" s="5"/>
      <c r="AH11" s="5"/>
      <c r="AI11" s="5"/>
      <c r="AJ11" s="5"/>
      <c r="AK11" s="5"/>
      <c r="AL11" s="5"/>
      <c r="AM11" s="5"/>
      <c r="AN11" s="5"/>
      <c r="AO11" s="5"/>
      <c r="AP11" s="5"/>
      <c r="AQ11" s="5"/>
      <c r="AR11" s="5">
        <v>145.75</v>
      </c>
    </row>
    <row r="12" spans="1:44" x14ac:dyDescent="0.35">
      <c r="A12" s="5" t="s">
        <v>67</v>
      </c>
      <c r="B12" s="5">
        <v>1043</v>
      </c>
      <c r="C12" s="5" t="s">
        <v>130</v>
      </c>
      <c r="D12" s="12">
        <v>-1</v>
      </c>
      <c r="E12" s="12"/>
      <c r="F12" s="12">
        <v>6.75</v>
      </c>
      <c r="G12" s="12">
        <v>15</v>
      </c>
      <c r="H12" s="12">
        <v>22.5</v>
      </c>
      <c r="I12" s="12"/>
      <c r="J12" s="12"/>
      <c r="K12" s="12">
        <v>30.5</v>
      </c>
      <c r="L12" s="5"/>
      <c r="M12" s="5">
        <v>38.25</v>
      </c>
      <c r="N12" s="12"/>
      <c r="O12" s="12">
        <v>44.75</v>
      </c>
      <c r="P12" s="12"/>
      <c r="Q12" s="12">
        <v>52.75</v>
      </c>
      <c r="R12" s="12"/>
      <c r="S12" s="12"/>
      <c r="T12" s="12">
        <v>67.75</v>
      </c>
      <c r="U12" s="12"/>
      <c r="V12" s="5"/>
      <c r="W12" s="5" t="s">
        <v>231</v>
      </c>
      <c r="X12" s="12"/>
      <c r="Y12" s="12"/>
      <c r="Z12" s="12">
        <v>82.5</v>
      </c>
      <c r="AA12" s="12"/>
      <c r="AB12" s="12"/>
      <c r="AC12" s="12">
        <v>90</v>
      </c>
      <c r="AD12" s="12"/>
      <c r="AE12" s="12"/>
      <c r="AF12" s="5"/>
      <c r="AG12" s="12"/>
      <c r="AH12" s="12"/>
      <c r="AI12" s="12"/>
      <c r="AJ12" s="12"/>
      <c r="AK12" s="12"/>
      <c r="AL12" s="12"/>
      <c r="AM12" s="12"/>
      <c r="AN12" s="12"/>
      <c r="AO12" s="5"/>
      <c r="AP12" s="5"/>
      <c r="AQ12" s="5"/>
      <c r="AR12" s="5">
        <v>157.75</v>
      </c>
    </row>
    <row r="13" spans="1:44" x14ac:dyDescent="0.35">
      <c r="A13" s="18" t="s">
        <v>144</v>
      </c>
      <c r="B13" s="22">
        <v>1025</v>
      </c>
      <c r="C13" s="24" t="s">
        <v>130</v>
      </c>
      <c r="D13" s="20"/>
      <c r="E13" s="12"/>
      <c r="F13" s="5"/>
      <c r="G13" s="5"/>
      <c r="H13" s="5"/>
      <c r="I13" s="5"/>
      <c r="J13" s="5"/>
      <c r="K13" s="5"/>
      <c r="L13" s="5"/>
      <c r="M13" s="5"/>
      <c r="N13" s="20"/>
      <c r="O13" s="12"/>
      <c r="P13" s="5"/>
      <c r="Q13" s="5"/>
      <c r="R13" s="5"/>
      <c r="S13" s="5"/>
      <c r="T13" s="5"/>
      <c r="U13" s="5"/>
      <c r="V13" s="5"/>
      <c r="W13" s="5"/>
      <c r="X13" s="20"/>
      <c r="Y13" s="12"/>
      <c r="Z13" s="5"/>
      <c r="AA13" s="5"/>
      <c r="AB13" s="5"/>
      <c r="AC13" s="5"/>
      <c r="AD13" s="5"/>
      <c r="AE13" s="5"/>
      <c r="AF13" s="5"/>
      <c r="AG13" s="20"/>
      <c r="AH13" s="12"/>
      <c r="AI13" s="5"/>
      <c r="AJ13" s="5"/>
      <c r="AK13" s="5"/>
      <c r="AL13" s="5"/>
      <c r="AM13" s="5"/>
      <c r="AN13" s="5"/>
      <c r="AO13" s="5"/>
      <c r="AP13" s="5"/>
      <c r="AQ13" s="5"/>
      <c r="AR13" s="5"/>
    </row>
    <row r="15" spans="1:44" x14ac:dyDescent="0.35">
      <c r="A15" s="3" t="s">
        <v>49</v>
      </c>
      <c r="B15" s="5"/>
      <c r="C15" s="5"/>
      <c r="D15" s="5" t="str">
        <f>$G$1</f>
        <v>{B:</v>
      </c>
    </row>
    <row r="16" spans="1:44" ht="72.5" x14ac:dyDescent="0.35">
      <c r="A16" s="3" t="s">
        <v>50</v>
      </c>
      <c r="B16" s="5"/>
      <c r="C16" s="5"/>
      <c r="D16" s="5" t="str">
        <f>$G$4 &amp; D2 &amp; $G$6 &amp; CHAR(10)  &amp; B3 &amp; $G$3 &amp; D3  &amp; CHAR(10)  &amp; B4 &amp; $G$3 &amp; D4  &amp; CHAR(10)  &amp; B5 &amp; $G$3 &amp; D5 &amp; CHAR(10)  &amp; $G$5</f>
        <v>{00:
1001^20200727
1002^CCBPUTIB0028
1003^7
}</v>
      </c>
    </row>
    <row r="17" spans="1:44" ht="87" x14ac:dyDescent="0.35">
      <c r="A17" s="3" t="s">
        <v>51</v>
      </c>
      <c r="B17" s="5"/>
      <c r="C17" s="5"/>
      <c r="D17" s="5" t="str">
        <f t="shared" ref="D17:AR17" si="0">$G$4 &amp; D8 &amp; $G$6 &amp; CHAR(10) &amp; $B9 &amp; $G$3 &amp; D9  &amp; CHAR(10) &amp; $B10 &amp; $G$3 &amp; D10  &amp; CHAR(10) &amp; $B11 &amp; $G$3 &amp; D11  &amp; CHAR(10) &amp; $B12 &amp; $G$3 &amp; D12  &amp; CHAR(10)  &amp; $G$5</f>
        <v>{01:
1004^1
1041^CASHSPOT
1042^-1.25
1043^-1
}</v>
      </c>
      <c r="E17" s="5" t="str">
        <f t="shared" si="0"/>
        <v>{01:
1004^2
1041^TOMSPOT
1042^1
1043^
}</v>
      </c>
      <c r="F17" s="5" t="str">
        <f t="shared" si="0"/>
        <v>{01:
1004^3
1041^BegAug20
1042^5.5
1043^6.75
}</v>
      </c>
      <c r="G17" s="5" t="str">
        <f t="shared" si="0"/>
        <v>{01:
1004^4
1041^MidAug20
1042^12.5
1043^15
}</v>
      </c>
      <c r="H17" s="5" t="str">
        <f t="shared" si="0"/>
        <v>{01:
1004^5
1041^EndAug20
1042^20
1043^22.5
}</v>
      </c>
      <c r="I17" s="5" t="str">
        <f t="shared" si="0"/>
        <v>{01:
1004^6
1041^BegSep20
1042^
1043^
}</v>
      </c>
      <c r="J17" s="5" t="str">
        <f t="shared" si="0"/>
        <v>{01:
1004^7
1041^MidSep20
1042^
1043^
}</v>
      </c>
      <c r="K17" s="5" t="str">
        <f t="shared" si="0"/>
        <v>{01:
1004^8
1041^EndSep20
1042^27.75
1043^30.5
}</v>
      </c>
      <c r="L17" s="5" t="str">
        <f t="shared" si="0"/>
        <v>{01:
1004^9
1041^BegOct20
1042^
1043^
}</v>
      </c>
      <c r="M17" s="5" t="str">
        <f t="shared" si="0"/>
        <v>{01:
1004^10
1041^MidOct20
1042^34.5
1043^38.25
}</v>
      </c>
      <c r="N17" s="5" t="str">
        <f t="shared" si="0"/>
        <v>{01:
1004^11
1041^EndOct20
1042^
1043^
}</v>
      </c>
      <c r="O17" s="5" t="str">
        <f t="shared" si="0"/>
        <v>{01:
1004^12
1041^BegNov20
1042^40.25
1043^44.75
}</v>
      </c>
      <c r="P17" s="5" t="str">
        <f t="shared" si="0"/>
        <v>{01:
1004^13
1041^MidNov20
1042^
1043^
}</v>
      </c>
      <c r="Q17" s="5" t="str">
        <f t="shared" si="0"/>
        <v>{01:
1004^14
1041^EndNov20
1042^50
1043^52.75
}</v>
      </c>
      <c r="R17" s="5" t="str">
        <f t="shared" si="0"/>
        <v>{01:
1004^15
1041^BegDec20
1042^
1043^
}</v>
      </c>
      <c r="S17" s="5" t="str">
        <f t="shared" si="0"/>
        <v>{01:
1004^16
1041^MidDec20
1042^
1043^
}</v>
      </c>
      <c r="T17" s="5" t="str">
        <f t="shared" si="0"/>
        <v>{01:
1004^17
1041^EndDec20
1042^62.5
1043^67.75
}</v>
      </c>
      <c r="U17" s="5" t="str">
        <f t="shared" si="0"/>
        <v>{01:
1004^18
1041^BegJan21
1042^
1043^
}</v>
      </c>
      <c r="V17" s="5" t="str">
        <f t="shared" si="0"/>
        <v>{01:
1004^19
1041^MidJan21
1042^
1043^
}</v>
      </c>
      <c r="W17" s="5" t="str">
        <f t="shared" si="0"/>
        <v>{01:
1004^20
1041^EndJan21
1042^71.75
1043^78,75
}</v>
      </c>
      <c r="X17" s="5" t="str">
        <f t="shared" si="0"/>
        <v>{01:
1004^21
1041^BegFeb21
1042^
1043^
}</v>
      </c>
      <c r="Y17" s="5" t="str">
        <f t="shared" si="0"/>
        <v>{01:
1004^22
1041^MidFeb21
1042^
1043^
}</v>
      </c>
      <c r="Z17" s="5" t="str">
        <f t="shared" si="0"/>
        <v>{01:
1004^23
1041^EndFeb21
1042^79.75
1043^82.5
}</v>
      </c>
      <c r="AA17" s="5" t="str">
        <f t="shared" si="0"/>
        <v>{01:
1004^24
1041^BegMar21
1042^
1043^
}</v>
      </c>
      <c r="AB17" s="5" t="str">
        <f t="shared" si="0"/>
        <v>{01:
1004^25
1041^MidMar21
1042^
1043^
}</v>
      </c>
      <c r="AC17" s="5" t="str">
        <f t="shared" si="0"/>
        <v>{01:
1004^26
1041^EndMar21
1042^89.25
1043^90
}</v>
      </c>
      <c r="AD17" s="5" t="str">
        <f t="shared" si="0"/>
        <v>{01:
1004^27
1041^BegApr21
1042^
1043^
}</v>
      </c>
      <c r="AE17" s="5" t="str">
        <f t="shared" si="0"/>
        <v>{01:
1004^28
1041^MidApr21
1042^
1043^
}</v>
      </c>
      <c r="AF17" s="5" t="str">
        <f t="shared" si="0"/>
        <v>{01:
1004^29
1041^EndApr21
1042^
1043^
}</v>
      </c>
      <c r="AG17" s="5" t="str">
        <f t="shared" si="0"/>
        <v>{01:
1004^30
1041^BegMay21
1042^
1043^
}</v>
      </c>
      <c r="AH17" s="5" t="str">
        <f t="shared" si="0"/>
        <v>{01:
1004^31
1041^MidMay21
1042^
1043^
}</v>
      </c>
      <c r="AI17" s="5" t="str">
        <f t="shared" si="0"/>
        <v>{01:
1004^32
1041^EndMay21
1042^
1043^
}</v>
      </c>
      <c r="AJ17" s="5" t="str">
        <f t="shared" si="0"/>
        <v>{01:
1004^33
1041^BegJun21
1042^
1043^
}</v>
      </c>
      <c r="AK17" s="5" t="str">
        <f t="shared" si="0"/>
        <v>{01:
1004^34
1041^MidJun21
1042^
1043^
}</v>
      </c>
      <c r="AL17" s="5" t="str">
        <f t="shared" si="0"/>
        <v>{01:
1004^35
1041^EndJun21
1042^
1043^
}</v>
      </c>
      <c r="AM17" s="5" t="str">
        <f t="shared" si="0"/>
        <v>{01:
1004^36
1041^BegJul21
1042^
1043^
}</v>
      </c>
      <c r="AN17" s="5" t="str">
        <f t="shared" si="0"/>
        <v>{01:
1004^37
1041^MidJul21
1042^
1043^
}</v>
      </c>
      <c r="AO17" s="5" t="str">
        <f t="shared" si="0"/>
        <v>{01:
1004^38
1041^EndJul21
1042^
1043^
}</v>
      </c>
      <c r="AP17" s="5" t="str">
        <f t="shared" si="0"/>
        <v>{01:
1004^39
1041^BegAug21
1042^
1043^
}</v>
      </c>
      <c r="AQ17" s="5" t="str">
        <f t="shared" si="0"/>
        <v>{01:
1004^40
1041^MidAug21
1042^
1043^
}</v>
      </c>
      <c r="AR17" s="5" t="str">
        <f t="shared" si="0"/>
        <v>{01:
1004^41
1041^EndAug21
1042^145.75
1043^157.75
}</v>
      </c>
    </row>
    <row r="18" spans="1:44" x14ac:dyDescent="0.35">
      <c r="A18" s="3" t="s">
        <v>52</v>
      </c>
      <c r="B18" s="5"/>
      <c r="C18" s="5"/>
      <c r="D18" s="5" t="str">
        <f>$G$2</f>
        <v>}</v>
      </c>
    </row>
    <row r="19" spans="1:44" ht="409.5" customHeight="1" x14ac:dyDescent="0.35">
      <c r="A19" s="3" t="s">
        <v>53</v>
      </c>
      <c r="B19" s="5"/>
      <c r="C19" s="5"/>
      <c r="D19" s="5" t="str">
        <f xml:space="preserve"> D15 &amp; CHAR(10) &amp; D16 &amp; CHAR(10) &amp; IF(D17 = "", "", D17 &amp; CHAR(10)) &amp; IF(E17 = "", "", E17 &amp; CHAR(10)) &amp; IF(F17 = "", "", F17 &amp; CHAR(10)) &amp; IF(G17 = "", "", G17 &amp; CHAR(10)) &amp; IF(H17 = "", "", H17 &amp; CHAR(10)) &amp; IF(I17 = "", "", I17 &amp; CHAR(10)) &amp; IF(J17 = "", "", J17 &amp; CHAR(10)) &amp; IF(K17 = "", "", K17 &amp; CHAR(10)) &amp; IF(L17 = "", "", L17 &amp; CHAR(10)) &amp; IF(M17 = "", "", M17 &amp; CHAR(10)) &amp; D18</f>
        <v>{B:
{00:
1001^20200727
1002^CCBPUTIB0028
1003^7
}
{01:
1004^1
1041^CASHSPOT
1042^-1.25
1043^-1
}
{01:
1004^2
1041^TOMSPOT
1042^1
1043^
}
{01:
1004^3
1041^BegAug20
1042^5.5
1043^6.75
}
{01:
1004^4
1041^MidAug20
1042^12.5
1043^15
}
{01:
1004^5
1041^EndAug20
1042^20
1043^22.5
}
{01:
1004^6
1041^BegSep20
1042^
1043^
}
{01:
1004^7
1041^MidSep20
1042^
1043^
}
{01:
1004^8
1041^EndSep20
1042^27.75
1043^30.5
}
{01:
1004^9
1041^BegOct20
1042^
1043^
}
{01:
1004^10
1041^MidOct20
1042^34.5
1043^38.25
}
}</v>
      </c>
    </row>
    <row r="20" spans="1:44" ht="90.5" customHeight="1" x14ac:dyDescent="0.35">
      <c r="A20" s="3" t="s">
        <v>68</v>
      </c>
      <c r="B20" s="5"/>
      <c r="C20" s="5"/>
      <c r="D20" s="5" t="str">
        <f>'Message Header'!E12  &amp; CHAR(10) &amp;D19</f>
        <v>{H:0056601FX04CCBPUTIB0028B19070800000420200727131410BIS4_HUB       }
{B:
{00:
1001^20200727
1002^CCBPUTIB0028
1003^7
}
{01:
1004^1
1041^CASHSPOT
1042^-1.25
1043^-1
}
{01:
1004^2
1041^TOMSPOT
1042^1
1043^
}
{01:
1004^3
1041^BegAug20
1042^5.5
1043^6.75
}
{01:
1004^4
1041^MidAug20
1042^12.5
1043^15
}
{01:
1004^5
1041^EndAug20
1042^20
1043^22.5
}
{01:
1004^6
1041^BegSep20
1042^
1043^
}
{01:
1004^7
1041^MidSep20
1042^
1043^
}
{01:
1004^8
1041^EndSep20
1042^27.75
1043^30.5
}
{01:
1004^9
1041^BegOct20
1042^
1043^
}
{01:
1004^10
1041^MidOct20
1042^34.5
1043^38.25
}
}</v>
      </c>
    </row>
    <row r="21" spans="1:44" ht="409.5" customHeight="1" x14ac:dyDescent="0.35">
      <c r="A21" s="3" t="s">
        <v>54</v>
      </c>
      <c r="B21" s="5"/>
      <c r="C21" s="5"/>
      <c r="D21" s="5" t="s">
        <v>592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workbookViewId="0"/>
  </sheetViews>
  <sheetFormatPr defaultRowHeight="14.5" x14ac:dyDescent="0.35"/>
  <cols>
    <col min="1" max="1" width="18.453125" customWidth="1"/>
    <col min="2" max="2" width="26" customWidth="1"/>
    <col min="3" max="3" width="12.54296875" customWidth="1"/>
    <col min="5" max="5" width="12" customWidth="1"/>
    <col min="6" max="6" width="39.1796875" customWidth="1"/>
  </cols>
  <sheetData>
    <row r="1" spans="1:7" ht="15" thickBot="1" x14ac:dyDescent="0.4">
      <c r="A1" s="66" t="s">
        <v>4</v>
      </c>
      <c r="B1" s="67" t="s">
        <v>292</v>
      </c>
      <c r="C1" s="67" t="s">
        <v>293</v>
      </c>
      <c r="D1" s="67" t="s">
        <v>294</v>
      </c>
      <c r="E1" s="67" t="s">
        <v>295</v>
      </c>
      <c r="F1" s="67" t="s">
        <v>296</v>
      </c>
      <c r="G1" s="79"/>
    </row>
    <row r="2" spans="1:7" ht="15" thickBot="1" x14ac:dyDescent="0.4">
      <c r="A2" s="114" t="s">
        <v>298</v>
      </c>
      <c r="B2" s="115"/>
      <c r="C2" s="115"/>
      <c r="D2" s="115"/>
      <c r="E2" s="115"/>
      <c r="F2" s="126"/>
      <c r="G2" s="79"/>
    </row>
    <row r="3" spans="1:7" x14ac:dyDescent="0.35">
      <c r="A3" s="113" t="s">
        <v>105</v>
      </c>
      <c r="B3" s="113" t="s">
        <v>299</v>
      </c>
      <c r="C3" s="113">
        <v>1001</v>
      </c>
      <c r="D3" s="113" t="s">
        <v>300</v>
      </c>
      <c r="E3" s="113" t="s">
        <v>301</v>
      </c>
      <c r="F3" s="113">
        <v>20180216</v>
      </c>
      <c r="G3" s="79"/>
    </row>
    <row r="4" spans="1:7" x14ac:dyDescent="0.35">
      <c r="A4" s="104"/>
      <c r="B4" s="104"/>
      <c r="C4" s="104"/>
      <c r="D4" s="104"/>
      <c r="E4" s="104"/>
      <c r="F4" s="104"/>
      <c r="G4" s="79"/>
    </row>
    <row r="5" spans="1:7" x14ac:dyDescent="0.35">
      <c r="A5" s="104"/>
      <c r="B5" s="104"/>
      <c r="C5" s="104"/>
      <c r="D5" s="104"/>
      <c r="E5" s="104"/>
      <c r="F5" s="104"/>
      <c r="G5" s="79"/>
    </row>
    <row r="6" spans="1:7" ht="15" thickBot="1" x14ac:dyDescent="0.4">
      <c r="A6" s="117"/>
      <c r="B6" s="117"/>
      <c r="C6" s="117"/>
      <c r="D6" s="117"/>
      <c r="E6" s="117"/>
      <c r="F6" s="117"/>
      <c r="G6" s="79"/>
    </row>
    <row r="7" spans="1:7" ht="15" thickBot="1" x14ac:dyDescent="0.4">
      <c r="A7" s="88" t="s">
        <v>519</v>
      </c>
      <c r="B7" s="71" t="s">
        <v>310</v>
      </c>
      <c r="C7" s="71">
        <v>1002</v>
      </c>
      <c r="D7" s="71" t="s">
        <v>311</v>
      </c>
      <c r="E7" s="71" t="s">
        <v>301</v>
      </c>
      <c r="F7" s="71" t="s">
        <v>82</v>
      </c>
      <c r="G7" s="79"/>
    </row>
    <row r="8" spans="1:7" ht="189" thickBot="1" x14ac:dyDescent="0.4">
      <c r="A8" s="88" t="s">
        <v>125</v>
      </c>
      <c r="B8" s="71" t="s">
        <v>520</v>
      </c>
      <c r="C8" s="71">
        <v>1044</v>
      </c>
      <c r="D8" s="71" t="s">
        <v>521</v>
      </c>
      <c r="E8" s="71" t="s">
        <v>301</v>
      </c>
      <c r="F8" s="71" t="s">
        <v>522</v>
      </c>
      <c r="G8" s="79"/>
    </row>
  </sheetData>
  <mergeCells count="7">
    <mergeCell ref="A2:F2"/>
    <mergeCell ref="A3:A6"/>
    <mergeCell ref="B3:B6"/>
    <mergeCell ref="C3:C6"/>
    <mergeCell ref="D3:D6"/>
    <mergeCell ref="E3:E6"/>
    <mergeCell ref="F3:F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workbookViewId="0"/>
  </sheetViews>
  <sheetFormatPr defaultColWidth="9.1796875" defaultRowHeight="14.5" x14ac:dyDescent="0.35"/>
  <cols>
    <col min="1" max="1" width="55.26953125" style="2" bestFit="1" customWidth="1"/>
    <col min="2" max="2" width="5" style="2" bestFit="1" customWidth="1"/>
    <col min="3" max="3" width="5" style="2" customWidth="1"/>
    <col min="4" max="4" width="23.7265625" style="2" customWidth="1"/>
    <col min="5" max="5" width="23" style="2" bestFit="1" customWidth="1"/>
    <col min="6" max="6" width="20" style="2" bestFit="1" customWidth="1"/>
    <col min="7" max="12" width="16.7265625" style="2" bestFit="1" customWidth="1"/>
    <col min="13" max="13" width="17.81640625" style="2" bestFit="1" customWidth="1"/>
    <col min="14" max="16384" width="9.1796875" style="2"/>
  </cols>
  <sheetData>
    <row r="1" spans="1:7" x14ac:dyDescent="0.35">
      <c r="A1" s="3" t="s">
        <v>55</v>
      </c>
      <c r="B1" s="3" t="s">
        <v>36</v>
      </c>
      <c r="C1" s="3" t="s">
        <v>128</v>
      </c>
      <c r="D1" s="3" t="s">
        <v>56</v>
      </c>
      <c r="F1" s="6" t="s">
        <v>57</v>
      </c>
      <c r="G1" s="7" t="s">
        <v>58</v>
      </c>
    </row>
    <row r="2" spans="1:7" x14ac:dyDescent="0.35">
      <c r="A2" s="5" t="s">
        <v>59</v>
      </c>
      <c r="B2" s="12"/>
      <c r="C2" s="12"/>
      <c r="D2" s="13" t="s">
        <v>60</v>
      </c>
      <c r="F2" s="6" t="s">
        <v>61</v>
      </c>
      <c r="G2" s="12" t="s">
        <v>3</v>
      </c>
    </row>
    <row r="3" spans="1:7" x14ac:dyDescent="0.35">
      <c r="A3" s="5" t="s">
        <v>105</v>
      </c>
      <c r="B3" s="5">
        <v>1001</v>
      </c>
      <c r="C3" s="5" t="s">
        <v>129</v>
      </c>
      <c r="D3" s="5">
        <v>20180216</v>
      </c>
      <c r="F3" s="5" t="s">
        <v>62</v>
      </c>
      <c r="G3" s="5" t="s">
        <v>157</v>
      </c>
    </row>
    <row r="4" spans="1:7" x14ac:dyDescent="0.35">
      <c r="A4" s="5" t="s">
        <v>106</v>
      </c>
      <c r="B4" s="5">
        <v>1002</v>
      </c>
      <c r="C4" s="5" t="s">
        <v>129</v>
      </c>
      <c r="D4" s="5" t="s">
        <v>119</v>
      </c>
      <c r="F4" s="5" t="s">
        <v>63</v>
      </c>
      <c r="G4" s="5" t="s">
        <v>64</v>
      </c>
    </row>
    <row r="5" spans="1:7" ht="377" x14ac:dyDescent="0.35">
      <c r="A5" s="5" t="s">
        <v>125</v>
      </c>
      <c r="B5" s="5">
        <v>1044</v>
      </c>
      <c r="C5" s="5" t="s">
        <v>129</v>
      </c>
      <c r="D5" s="23" t="s">
        <v>245</v>
      </c>
      <c r="E5" s="32"/>
      <c r="F5" s="5" t="s">
        <v>65</v>
      </c>
      <c r="G5" s="5" t="s">
        <v>3</v>
      </c>
    </row>
    <row r="6" spans="1:7" ht="43.5" x14ac:dyDescent="0.35">
      <c r="F6" s="5" t="s">
        <v>158</v>
      </c>
      <c r="G6" s="5" t="s">
        <v>159</v>
      </c>
    </row>
    <row r="8" spans="1:7" x14ac:dyDescent="0.35">
      <c r="A8" s="3" t="s">
        <v>49</v>
      </c>
      <c r="B8" s="5"/>
      <c r="C8" s="5"/>
      <c r="D8" s="5" t="str">
        <f>$G$1</f>
        <v>{B:</v>
      </c>
    </row>
    <row r="9" spans="1:7" ht="409.5" x14ac:dyDescent="0.35">
      <c r="A9" s="3" t="s">
        <v>50</v>
      </c>
      <c r="B9" s="5"/>
      <c r="C9" s="5"/>
      <c r="D9" s="5" t="str">
        <f>$G$4&amp;D2&amp;$G$6&amp;CHAR(10)&amp;B3&amp;$G$3&amp;D3&amp;CHAR(10)&amp;B4&amp;$G$3&amp;D4&amp;CHAR(10)&amp;B5&amp;$G$3&amp;D5&amp;CHAR(10)&amp;G5</f>
        <v>{00:
1001^20180216
1002^CCBPHDFC0005
1044^8=FIX.4.4 9=383 35=8 49=CCIL 56=CUST 57=D000001 34=5 52=20220106-10:41:04.156 37=202201060000119 55=USD/INR 48=FRWD 22=8 880=202201060000069SC 11=0 17=0 150=F 39=2 54=2 40=2 44=70.4425 59=0 31=70.4325 32=1000.00 151=0 14=0 6=0.0000 38=0 60=20220106-10:41:02.854 15=USD 120=INR 63=4 64=30-Sep-2019 119=70432.50 20020=COM 20021=CUST 20022=Manikandan Balasubramanian 20023=INPM85000001 20024=IN54PS000003 797=Y 194=70.0000 195=0.4425 12=0.010 20031=- 20032=- 193=01-Sep-2019 10=201
}</v>
      </c>
    </row>
    <row r="10" spans="1:7" ht="87" x14ac:dyDescent="0.35">
      <c r="A10" s="3" t="s">
        <v>51</v>
      </c>
      <c r="B10" s="5"/>
      <c r="C10" s="5"/>
      <c r="D10" s="5"/>
    </row>
    <row r="11" spans="1:7" x14ac:dyDescent="0.35">
      <c r="A11" s="3" t="s">
        <v>52</v>
      </c>
      <c r="B11" s="5"/>
      <c r="C11" s="5"/>
      <c r="D11" s="5" t="str">
        <f>$G$2</f>
        <v>}</v>
      </c>
    </row>
    <row r="12" spans="1:7" ht="409.5" x14ac:dyDescent="0.35">
      <c r="A12" s="3" t="s">
        <v>53</v>
      </c>
      <c r="B12" s="5"/>
      <c r="C12" s="5"/>
      <c r="D12" s="6" t="str">
        <f xml:space="preserve"> D8 &amp; CHAR(10) &amp; D9 &amp; CHAR(10) &amp; IF(D10 = "", "", D10 &amp; CHAR(10)) &amp; IF(E10 = "", "", E10 &amp; CHAR(10)) &amp; IF(F10 = "", "", F10 &amp; CHAR(10)) &amp; IF(G10 = "", "", G10 &amp; CHAR(10)) &amp; IF(H10 = "", "", H10 &amp; CHAR(10)) &amp; IF(I10 = "", "", I10 &amp; CHAR(10)) &amp; IF(J10 = "", "", J10 &amp; CHAR(10)) &amp; IF(K10 = "", "", K10 &amp; CHAR(10)) &amp; IF(L10 = "", "", L10 &amp; CHAR(10)) &amp; IF(M10 = "", "", M10 &amp; CHAR(10)) &amp; D11</f>
        <v>{B:
{00:
1001^20180216
1002^CCBPHDFC0005
1044^8=FIX.4.4 9=383 35=8 49=CCIL 56=CUST 57=D000001 34=5 52=20220106-10:41:04.156 37=202201060000119 55=USD/INR 48=FRWD 22=8 880=202201060000069SC 11=0 17=0 150=F 39=2 54=2 40=2 44=70.4425 59=0 31=70.4325 32=1000.00 151=0 14=0 6=0.0000 38=0 60=20220106-10:41:02.854 15=USD 120=INR 63=4 64=30-Sep-2019 119=70432.50 20020=COM 20021=CUST 20022=Manikandan Balasubramanian 20023=INPM85000001 20024=IN54PS000003 797=Y 194=70.0000 195=0.4425 12=0.010 20031=- 20032=- 193=01-Sep-2019 10=201
}
}</v>
      </c>
    </row>
    <row r="13" spans="1:7" ht="409.5" x14ac:dyDescent="0.35">
      <c r="A13" s="3" t="s">
        <v>68</v>
      </c>
      <c r="B13" s="5"/>
      <c r="C13" s="5"/>
      <c r="D13" s="6" t="str">
        <f>'Message Header'!F12&amp;CHAR(10)&amp;D12</f>
        <v>{H:0059801FX05CCBPUTIB0028A19070800000520180216131410API_PI         }
{B:
{00:
1001^20180216
1002^CCBPHDFC0005
1044^8=FIX.4.4 9=383 35=8 49=CCIL 56=CUST 57=D000001 34=5 52=20220106-10:41:04.156 37=202201060000119 55=USD/INR 48=FRWD 22=8 880=202201060000069SC 11=0 17=0 150=F 39=2 54=2 40=2 44=70.4425 59=0 31=70.4325 32=1000.00 151=0 14=0 6=0.0000 38=0 60=20220106-10:41:02.854 15=USD 120=INR 63=4 64=30-Sep-2019 119=70432.50 20020=COM 20021=CUST 20022=Manikandan Balasubramanian 20023=INPM85000001 20024=IN54PS000003 797=Y 194=70.0000 195=0.4425 12=0.010 20031=- 20032=- 193=01-Sep-2019 10=201
}
}</v>
      </c>
    </row>
    <row r="14" spans="1:7" ht="409.5" x14ac:dyDescent="0.35">
      <c r="A14" s="3" t="s">
        <v>54</v>
      </c>
      <c r="B14" s="5"/>
      <c r="C14" s="5"/>
      <c r="D14" s="6" t="s">
        <v>584</v>
      </c>
    </row>
  </sheetData>
  <pageMargins left="0.7" right="0.7" top="0.75" bottom="0.75" header="0.3" footer="0.3"/>
  <pageSetup orientation="portrait" horizontalDpi="4294967295" verticalDpi="4294967295"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workbookViewId="0"/>
  </sheetViews>
  <sheetFormatPr defaultRowHeight="14.5" x14ac:dyDescent="0.35"/>
  <cols>
    <col min="1" max="1" width="20" customWidth="1"/>
    <col min="2" max="2" width="44.81640625" customWidth="1"/>
    <col min="3" max="3" width="12.26953125" customWidth="1"/>
    <col min="5" max="5" width="11.81640625" customWidth="1"/>
    <col min="7" max="7" width="35.7265625" customWidth="1"/>
    <col min="8" max="8" width="16.81640625" customWidth="1"/>
    <col min="9" max="9" width="36.1796875" customWidth="1"/>
  </cols>
  <sheetData>
    <row r="1" spans="1:9" ht="15" thickBot="1" x14ac:dyDescent="0.4">
      <c r="A1" s="66" t="s">
        <v>4</v>
      </c>
      <c r="B1" s="67" t="s">
        <v>292</v>
      </c>
      <c r="C1" s="67" t="s">
        <v>293</v>
      </c>
      <c r="D1" s="67" t="s">
        <v>294</v>
      </c>
      <c r="E1" s="67" t="s">
        <v>295</v>
      </c>
      <c r="F1" s="67" t="s">
        <v>296</v>
      </c>
      <c r="G1" s="67" t="s">
        <v>297</v>
      </c>
      <c r="H1" s="67" t="s">
        <v>75</v>
      </c>
      <c r="I1" s="67" t="s">
        <v>76</v>
      </c>
    </row>
    <row r="2" spans="1:9" ht="15" thickBot="1" x14ac:dyDescent="0.4">
      <c r="A2" s="114" t="s">
        <v>298</v>
      </c>
      <c r="B2" s="115"/>
      <c r="C2" s="115"/>
      <c r="D2" s="115"/>
      <c r="E2" s="115"/>
      <c r="F2" s="115"/>
      <c r="G2" s="115"/>
      <c r="H2" s="115"/>
      <c r="I2" s="116"/>
    </row>
    <row r="3" spans="1:9" ht="15" thickBot="1" x14ac:dyDescent="0.4">
      <c r="A3" s="113" t="s">
        <v>105</v>
      </c>
      <c r="B3" s="113" t="s">
        <v>299</v>
      </c>
      <c r="C3" s="113">
        <v>1001</v>
      </c>
      <c r="D3" s="113" t="s">
        <v>300</v>
      </c>
      <c r="E3" s="113" t="s">
        <v>301</v>
      </c>
      <c r="F3" s="113">
        <v>20180216</v>
      </c>
      <c r="G3" s="71" t="s">
        <v>302</v>
      </c>
      <c r="H3" s="71">
        <v>1001001</v>
      </c>
      <c r="I3" s="71" t="s">
        <v>303</v>
      </c>
    </row>
    <row r="4" spans="1:9" ht="15" thickBot="1" x14ac:dyDescent="0.4">
      <c r="A4" s="104"/>
      <c r="B4" s="104"/>
      <c r="C4" s="104"/>
      <c r="D4" s="104"/>
      <c r="E4" s="104"/>
      <c r="F4" s="104"/>
      <c r="G4" s="71" t="s">
        <v>304</v>
      </c>
      <c r="H4" s="71">
        <v>1001002</v>
      </c>
      <c r="I4" s="71" t="s">
        <v>305</v>
      </c>
    </row>
    <row r="5" spans="1:9" ht="15" thickBot="1" x14ac:dyDescent="0.4">
      <c r="A5" s="104"/>
      <c r="B5" s="104"/>
      <c r="C5" s="104"/>
      <c r="D5" s="104"/>
      <c r="E5" s="104"/>
      <c r="F5" s="104"/>
      <c r="G5" s="71" t="s">
        <v>306</v>
      </c>
      <c r="H5" s="71">
        <v>1001003</v>
      </c>
      <c r="I5" s="71" t="s">
        <v>307</v>
      </c>
    </row>
    <row r="6" spans="1:9" ht="15" thickBot="1" x14ac:dyDescent="0.4">
      <c r="A6" s="105"/>
      <c r="B6" s="105"/>
      <c r="C6" s="105"/>
      <c r="D6" s="105"/>
      <c r="E6" s="105"/>
      <c r="F6" s="105"/>
      <c r="G6" s="71" t="s">
        <v>308</v>
      </c>
      <c r="H6" s="71">
        <v>1001004</v>
      </c>
      <c r="I6" s="71" t="s">
        <v>309</v>
      </c>
    </row>
    <row r="7" spans="1:9" ht="29.5" thickBot="1" x14ac:dyDescent="0.4">
      <c r="A7" s="88" t="s">
        <v>106</v>
      </c>
      <c r="B7" s="69" t="s">
        <v>310</v>
      </c>
      <c r="C7" s="69">
        <v>1002</v>
      </c>
      <c r="D7" s="69" t="s">
        <v>311</v>
      </c>
      <c r="E7" s="69" t="s">
        <v>301</v>
      </c>
      <c r="F7" s="71" t="s">
        <v>82</v>
      </c>
      <c r="G7" s="71" t="s">
        <v>312</v>
      </c>
      <c r="H7" s="71">
        <v>1002001</v>
      </c>
      <c r="I7" s="71" t="s">
        <v>313</v>
      </c>
    </row>
    <row r="8" spans="1:9" ht="15" thickBot="1" x14ac:dyDescent="0.4">
      <c r="A8" s="113" t="s">
        <v>78</v>
      </c>
      <c r="B8" s="127" t="s">
        <v>523</v>
      </c>
      <c r="C8" s="113">
        <v>1045</v>
      </c>
      <c r="D8" s="113" t="s">
        <v>524</v>
      </c>
      <c r="E8" s="113" t="s">
        <v>301</v>
      </c>
      <c r="F8" s="113" t="s">
        <v>79</v>
      </c>
      <c r="G8" s="71" t="s">
        <v>302</v>
      </c>
      <c r="H8" s="71">
        <v>1045001</v>
      </c>
      <c r="I8" s="71" t="s">
        <v>303</v>
      </c>
    </row>
    <row r="9" spans="1:9" ht="73.5" customHeight="1" thickBot="1" x14ac:dyDescent="0.4">
      <c r="A9" s="105"/>
      <c r="B9" s="128"/>
      <c r="C9" s="105"/>
      <c r="D9" s="105"/>
      <c r="E9" s="105"/>
      <c r="F9" s="105"/>
      <c r="G9" s="71" t="s">
        <v>335</v>
      </c>
      <c r="H9" s="71">
        <v>1045002</v>
      </c>
      <c r="I9" s="71" t="s">
        <v>525</v>
      </c>
    </row>
    <row r="10" spans="1:9" ht="15" thickBot="1" x14ac:dyDescent="0.4">
      <c r="A10" s="103" t="s">
        <v>107</v>
      </c>
      <c r="B10" s="103" t="s">
        <v>314</v>
      </c>
      <c r="C10" s="103">
        <v>1003</v>
      </c>
      <c r="D10" s="103" t="s">
        <v>315</v>
      </c>
      <c r="E10" s="103" t="s">
        <v>301</v>
      </c>
      <c r="F10" s="103">
        <v>1</v>
      </c>
      <c r="G10" s="71" t="s">
        <v>302</v>
      </c>
      <c r="H10" s="71">
        <v>1003001</v>
      </c>
      <c r="I10" s="71" t="s">
        <v>303</v>
      </c>
    </row>
    <row r="11" spans="1:9" ht="15" thickBot="1" x14ac:dyDescent="0.4">
      <c r="A11" s="104"/>
      <c r="B11" s="104"/>
      <c r="C11" s="104"/>
      <c r="D11" s="104"/>
      <c r="E11" s="104"/>
      <c r="F11" s="104"/>
      <c r="G11" s="71" t="s">
        <v>316</v>
      </c>
      <c r="H11" s="71">
        <v>1003002</v>
      </c>
      <c r="I11" s="71" t="s">
        <v>305</v>
      </c>
    </row>
    <row r="12" spans="1:9" ht="29.5" thickBot="1" x14ac:dyDescent="0.4">
      <c r="A12" s="104"/>
      <c r="B12" s="104"/>
      <c r="C12" s="104"/>
      <c r="D12" s="104"/>
      <c r="E12" s="104"/>
      <c r="F12" s="104"/>
      <c r="G12" s="71" t="s">
        <v>317</v>
      </c>
      <c r="H12" s="71">
        <v>1003003</v>
      </c>
      <c r="I12" s="71" t="s">
        <v>318</v>
      </c>
    </row>
    <row r="13" spans="1:9" ht="29.5" thickBot="1" x14ac:dyDescent="0.4">
      <c r="A13" s="104"/>
      <c r="B13" s="104"/>
      <c r="C13" s="104"/>
      <c r="D13" s="104"/>
      <c r="E13" s="104"/>
      <c r="F13" s="104"/>
      <c r="G13" s="71" t="s">
        <v>319</v>
      </c>
      <c r="H13" s="71">
        <v>1003004</v>
      </c>
      <c r="I13" s="71" t="s">
        <v>319</v>
      </c>
    </row>
    <row r="14" spans="1:9" ht="29.5" thickBot="1" x14ac:dyDescent="0.4">
      <c r="A14" s="105"/>
      <c r="B14" s="105"/>
      <c r="C14" s="105"/>
      <c r="D14" s="105"/>
      <c r="E14" s="105"/>
      <c r="F14" s="105"/>
      <c r="G14" s="71" t="s">
        <v>320</v>
      </c>
      <c r="H14" s="71">
        <v>1003005</v>
      </c>
      <c r="I14" s="71" t="s">
        <v>321</v>
      </c>
    </row>
    <row r="15" spans="1:9" ht="15" thickBot="1" x14ac:dyDescent="0.4">
      <c r="A15" s="109" t="s">
        <v>322</v>
      </c>
      <c r="B15" s="110"/>
      <c r="C15" s="110"/>
      <c r="D15" s="110"/>
      <c r="E15" s="110"/>
      <c r="F15" s="110"/>
      <c r="G15" s="110"/>
      <c r="H15" s="110"/>
      <c r="I15" s="111"/>
    </row>
    <row r="16" spans="1:9" ht="15" thickBot="1" x14ac:dyDescent="0.4">
      <c r="A16" s="113" t="s">
        <v>48</v>
      </c>
      <c r="B16" s="113" t="s">
        <v>323</v>
      </c>
      <c r="C16" s="113">
        <v>1004</v>
      </c>
      <c r="D16" s="113" t="s">
        <v>315</v>
      </c>
      <c r="E16" s="113" t="s">
        <v>301</v>
      </c>
      <c r="F16" s="113">
        <v>1</v>
      </c>
      <c r="G16" s="71" t="s">
        <v>302</v>
      </c>
      <c r="H16" s="71">
        <v>1004001</v>
      </c>
      <c r="I16" s="71" t="s">
        <v>303</v>
      </c>
    </row>
    <row r="17" spans="1:9" ht="15" thickBot="1" x14ac:dyDescent="0.4">
      <c r="A17" s="104"/>
      <c r="B17" s="104"/>
      <c r="C17" s="104"/>
      <c r="D17" s="104"/>
      <c r="E17" s="104"/>
      <c r="F17" s="104"/>
      <c r="G17" s="71" t="s">
        <v>316</v>
      </c>
      <c r="H17" s="71">
        <v>1004002</v>
      </c>
      <c r="I17" s="71" t="s">
        <v>305</v>
      </c>
    </row>
    <row r="18" spans="1:9" ht="29.5" thickBot="1" x14ac:dyDescent="0.4">
      <c r="A18" s="104"/>
      <c r="B18" s="104"/>
      <c r="C18" s="104"/>
      <c r="D18" s="104"/>
      <c r="E18" s="104"/>
      <c r="F18" s="104"/>
      <c r="G18" s="71" t="s">
        <v>324</v>
      </c>
      <c r="H18" s="71">
        <v>1004003</v>
      </c>
      <c r="I18" s="71" t="s">
        <v>489</v>
      </c>
    </row>
    <row r="19" spans="1:9" ht="29.5" thickBot="1" x14ac:dyDescent="0.4">
      <c r="A19" s="104"/>
      <c r="B19" s="104"/>
      <c r="C19" s="104"/>
      <c r="D19" s="104"/>
      <c r="E19" s="104"/>
      <c r="F19" s="104"/>
      <c r="G19" s="71" t="s">
        <v>326</v>
      </c>
      <c r="H19" s="71">
        <v>1004004</v>
      </c>
      <c r="I19" s="71" t="s">
        <v>327</v>
      </c>
    </row>
    <row r="20" spans="1:9" ht="29.5" thickBot="1" x14ac:dyDescent="0.4">
      <c r="A20" s="105"/>
      <c r="B20" s="105"/>
      <c r="C20" s="105"/>
      <c r="D20" s="105"/>
      <c r="E20" s="105"/>
      <c r="F20" s="105"/>
      <c r="G20" s="71" t="s">
        <v>328</v>
      </c>
      <c r="H20" s="71">
        <v>1004005</v>
      </c>
      <c r="I20" s="71" t="s">
        <v>329</v>
      </c>
    </row>
    <row r="21" spans="1:9" ht="15" thickBot="1" x14ac:dyDescent="0.4">
      <c r="A21" s="103" t="s">
        <v>72</v>
      </c>
      <c r="B21" s="103" t="s">
        <v>526</v>
      </c>
      <c r="C21" s="103">
        <v>1046</v>
      </c>
      <c r="D21" s="103" t="s">
        <v>527</v>
      </c>
      <c r="E21" s="103" t="s">
        <v>301</v>
      </c>
      <c r="F21" s="103" t="s">
        <v>81</v>
      </c>
      <c r="G21" s="71" t="s">
        <v>302</v>
      </c>
      <c r="H21" s="71">
        <v>1046001</v>
      </c>
      <c r="I21" s="71" t="s">
        <v>303</v>
      </c>
    </row>
    <row r="22" spans="1:9" ht="15" thickBot="1" x14ac:dyDescent="0.4">
      <c r="A22" s="104"/>
      <c r="B22" s="104"/>
      <c r="C22" s="104"/>
      <c r="D22" s="104"/>
      <c r="E22" s="104"/>
      <c r="F22" s="104"/>
      <c r="G22" s="71" t="s">
        <v>316</v>
      </c>
      <c r="H22" s="71">
        <v>1046002</v>
      </c>
      <c r="I22" s="71" t="s">
        <v>305</v>
      </c>
    </row>
    <row r="23" spans="1:9" ht="29.5" thickBot="1" x14ac:dyDescent="0.4">
      <c r="A23" s="105"/>
      <c r="B23" s="105"/>
      <c r="C23" s="105"/>
      <c r="D23" s="105"/>
      <c r="E23" s="105"/>
      <c r="F23" s="105"/>
      <c r="G23" s="71" t="s">
        <v>528</v>
      </c>
      <c r="H23" s="71">
        <v>1046003</v>
      </c>
      <c r="I23" s="71" t="s">
        <v>529</v>
      </c>
    </row>
    <row r="24" spans="1:9" ht="15" thickBot="1" x14ac:dyDescent="0.4">
      <c r="A24" s="103" t="s">
        <v>73</v>
      </c>
      <c r="B24" s="103" t="s">
        <v>530</v>
      </c>
      <c r="C24" s="103">
        <v>1047</v>
      </c>
      <c r="D24" s="103" t="s">
        <v>531</v>
      </c>
      <c r="E24" s="103" t="s">
        <v>301</v>
      </c>
      <c r="F24" s="103">
        <v>1</v>
      </c>
      <c r="G24" s="71" t="s">
        <v>302</v>
      </c>
      <c r="H24" s="71">
        <v>1047001</v>
      </c>
      <c r="I24" s="71" t="s">
        <v>303</v>
      </c>
    </row>
    <row r="25" spans="1:9" ht="15" thickBot="1" x14ac:dyDescent="0.4">
      <c r="A25" s="105"/>
      <c r="B25" s="105"/>
      <c r="C25" s="105"/>
      <c r="D25" s="105"/>
      <c r="E25" s="105"/>
      <c r="F25" s="105"/>
      <c r="G25" s="71" t="s">
        <v>316</v>
      </c>
      <c r="H25" s="71">
        <v>1047002</v>
      </c>
      <c r="I25" s="71" t="s">
        <v>305</v>
      </c>
    </row>
    <row r="26" spans="1:9" ht="15" thickBot="1" x14ac:dyDescent="0.4">
      <c r="A26" s="103" t="s">
        <v>74</v>
      </c>
      <c r="B26" s="103" t="s">
        <v>532</v>
      </c>
      <c r="C26" s="103">
        <v>1048</v>
      </c>
      <c r="D26" s="103" t="s">
        <v>533</v>
      </c>
      <c r="E26" s="103" t="s">
        <v>301</v>
      </c>
      <c r="F26" s="103" t="s">
        <v>110</v>
      </c>
      <c r="G26" s="71" t="s">
        <v>302</v>
      </c>
      <c r="H26" s="71">
        <v>1048001</v>
      </c>
      <c r="I26" s="71" t="s">
        <v>303</v>
      </c>
    </row>
    <row r="27" spans="1:9" ht="15" thickBot="1" x14ac:dyDescent="0.4">
      <c r="A27" s="105"/>
      <c r="B27" s="105"/>
      <c r="C27" s="105"/>
      <c r="D27" s="105"/>
      <c r="E27" s="105"/>
      <c r="F27" s="105"/>
      <c r="G27" s="71" t="s">
        <v>316</v>
      </c>
      <c r="H27" s="71">
        <v>1048002</v>
      </c>
      <c r="I27" s="71" t="s">
        <v>305</v>
      </c>
    </row>
    <row r="28" spans="1:9" ht="15" thickBot="1" x14ac:dyDescent="0.4">
      <c r="A28" s="103" t="s">
        <v>75</v>
      </c>
      <c r="B28" s="103" t="s">
        <v>75</v>
      </c>
      <c r="C28" s="103">
        <v>1049</v>
      </c>
      <c r="D28" s="103" t="s">
        <v>534</v>
      </c>
      <c r="E28" s="103" t="s">
        <v>340</v>
      </c>
      <c r="F28" s="103">
        <v>1041003</v>
      </c>
      <c r="G28" s="71" t="s">
        <v>316</v>
      </c>
      <c r="H28" s="71">
        <v>1049001</v>
      </c>
      <c r="I28" s="71" t="s">
        <v>305</v>
      </c>
    </row>
    <row r="29" spans="1:9" ht="29.5" thickBot="1" x14ac:dyDescent="0.4">
      <c r="A29" s="105"/>
      <c r="B29" s="105"/>
      <c r="C29" s="105"/>
      <c r="D29" s="105"/>
      <c r="E29" s="105"/>
      <c r="F29" s="105"/>
      <c r="G29" s="71" t="s">
        <v>535</v>
      </c>
      <c r="H29" s="71">
        <v>1049002</v>
      </c>
      <c r="I29" s="71" t="s">
        <v>536</v>
      </c>
    </row>
    <row r="30" spans="1:9" ht="15" thickBot="1" x14ac:dyDescent="0.4">
      <c r="A30" s="103" t="s">
        <v>76</v>
      </c>
      <c r="B30" s="103" t="s">
        <v>537</v>
      </c>
      <c r="C30" s="103">
        <v>1050</v>
      </c>
      <c r="D30" s="103" t="s">
        <v>538</v>
      </c>
      <c r="E30" s="103" t="s">
        <v>340</v>
      </c>
      <c r="F30" s="103" t="s">
        <v>94</v>
      </c>
      <c r="G30" s="71" t="s">
        <v>316</v>
      </c>
      <c r="H30" s="71">
        <v>1050001</v>
      </c>
      <c r="I30" s="71" t="s">
        <v>305</v>
      </c>
    </row>
    <row r="31" spans="1:9" ht="29.5" thickBot="1" x14ac:dyDescent="0.4">
      <c r="A31" s="105"/>
      <c r="B31" s="105"/>
      <c r="C31" s="105"/>
      <c r="D31" s="105"/>
      <c r="E31" s="105"/>
      <c r="F31" s="105"/>
      <c r="G31" s="71" t="s">
        <v>539</v>
      </c>
      <c r="H31" s="71">
        <v>1050002</v>
      </c>
      <c r="I31" s="71" t="s">
        <v>540</v>
      </c>
    </row>
  </sheetData>
  <mergeCells count="56">
    <mergeCell ref="A2:I2"/>
    <mergeCell ref="A3:A6"/>
    <mergeCell ref="B3:B6"/>
    <mergeCell ref="C3:C6"/>
    <mergeCell ref="D3:D6"/>
    <mergeCell ref="E3:E6"/>
    <mergeCell ref="F3:F6"/>
    <mergeCell ref="F10:F14"/>
    <mergeCell ref="A8:A9"/>
    <mergeCell ref="B8:B9"/>
    <mergeCell ref="C8:C9"/>
    <mergeCell ref="D8:D9"/>
    <mergeCell ref="E8:E9"/>
    <mergeCell ref="F8:F9"/>
    <mergeCell ref="A10:A14"/>
    <mergeCell ref="B10:B14"/>
    <mergeCell ref="C10:C14"/>
    <mergeCell ref="D10:D14"/>
    <mergeCell ref="E10:E14"/>
    <mergeCell ref="F21:F23"/>
    <mergeCell ref="A15:I15"/>
    <mergeCell ref="A16:A20"/>
    <mergeCell ref="B16:B20"/>
    <mergeCell ref="C16:C20"/>
    <mergeCell ref="D16:D20"/>
    <mergeCell ref="E16:E20"/>
    <mergeCell ref="F16:F20"/>
    <mergeCell ref="A21:A23"/>
    <mergeCell ref="B21:B23"/>
    <mergeCell ref="C21:C23"/>
    <mergeCell ref="D21:D23"/>
    <mergeCell ref="E21:E23"/>
    <mergeCell ref="F26:F27"/>
    <mergeCell ref="A24:A25"/>
    <mergeCell ref="B24:B25"/>
    <mergeCell ref="C24:C25"/>
    <mergeCell ref="D24:D25"/>
    <mergeCell ref="E24:E25"/>
    <mergeCell ref="F24:F25"/>
    <mergeCell ref="A26:A27"/>
    <mergeCell ref="B26:B27"/>
    <mergeCell ref="C26:C27"/>
    <mergeCell ref="D26:D27"/>
    <mergeCell ref="E26:E27"/>
    <mergeCell ref="F30:F31"/>
    <mergeCell ref="A28:A29"/>
    <mergeCell ref="B28:B29"/>
    <mergeCell ref="C28:C29"/>
    <mergeCell ref="D28:D29"/>
    <mergeCell ref="E28:E29"/>
    <mergeCell ref="F28:F29"/>
    <mergeCell ref="A30:A31"/>
    <mergeCell ref="B30:B31"/>
    <mergeCell ref="C30:C31"/>
    <mergeCell ref="D30:D31"/>
    <mergeCell ref="E30:E3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heetViews>
  <sheetFormatPr defaultColWidth="9.1796875" defaultRowHeight="14.5" x14ac:dyDescent="0.35"/>
  <cols>
    <col min="1" max="1" width="65.26953125" style="2" customWidth="1"/>
    <col min="2" max="2" width="5" style="2" bestFit="1" customWidth="1"/>
    <col min="3" max="3" width="5" style="2" customWidth="1"/>
    <col min="4" max="5" width="30.26953125" style="2" bestFit="1" customWidth="1"/>
    <col min="6" max="6" width="20" style="2" bestFit="1" customWidth="1"/>
    <col min="7" max="12" width="16" style="2" bestFit="1" customWidth="1"/>
    <col min="13" max="13" width="17" style="2" bestFit="1" customWidth="1"/>
    <col min="14" max="16384" width="9.1796875" style="2"/>
  </cols>
  <sheetData>
    <row r="1" spans="1:13" x14ac:dyDescent="0.35">
      <c r="A1" s="3" t="s">
        <v>55</v>
      </c>
      <c r="B1" s="3" t="s">
        <v>36</v>
      </c>
      <c r="C1" s="3" t="s">
        <v>128</v>
      </c>
      <c r="D1" s="3" t="s">
        <v>56</v>
      </c>
      <c r="F1" s="6" t="s">
        <v>57</v>
      </c>
      <c r="G1" s="7" t="s">
        <v>58</v>
      </c>
    </row>
    <row r="2" spans="1:13" x14ac:dyDescent="0.35">
      <c r="A2" s="5" t="s">
        <v>59</v>
      </c>
      <c r="B2" s="12"/>
      <c r="C2" s="12"/>
      <c r="D2" s="13" t="s">
        <v>60</v>
      </c>
      <c r="F2" s="6" t="s">
        <v>61</v>
      </c>
      <c r="G2" s="12" t="s">
        <v>3</v>
      </c>
    </row>
    <row r="3" spans="1:13" x14ac:dyDescent="0.35">
      <c r="A3" s="5" t="s">
        <v>105</v>
      </c>
      <c r="B3" s="5">
        <v>1001</v>
      </c>
      <c r="C3" s="5" t="s">
        <v>129</v>
      </c>
      <c r="D3" s="5">
        <v>20180216</v>
      </c>
      <c r="F3" s="5" t="s">
        <v>62</v>
      </c>
      <c r="G3" s="5" t="s">
        <v>157</v>
      </c>
    </row>
    <row r="4" spans="1:13" x14ac:dyDescent="0.35">
      <c r="A4" s="5" t="s">
        <v>106</v>
      </c>
      <c r="B4" s="5">
        <v>1002</v>
      </c>
      <c r="C4" s="5" t="s">
        <v>129</v>
      </c>
      <c r="D4" s="5" t="s">
        <v>82</v>
      </c>
      <c r="F4" s="5" t="s">
        <v>63</v>
      </c>
      <c r="G4" s="5" t="s">
        <v>64</v>
      </c>
    </row>
    <row r="5" spans="1:13" x14ac:dyDescent="0.35">
      <c r="A5" s="5" t="s">
        <v>78</v>
      </c>
      <c r="B5" s="5">
        <v>1045</v>
      </c>
      <c r="C5" s="5" t="s">
        <v>129</v>
      </c>
      <c r="D5" s="5" t="s">
        <v>79</v>
      </c>
      <c r="F5" s="5" t="s">
        <v>65</v>
      </c>
      <c r="G5" s="5" t="s">
        <v>3</v>
      </c>
    </row>
    <row r="6" spans="1:13" ht="43.5" x14ac:dyDescent="0.35">
      <c r="A6" s="5" t="s">
        <v>107</v>
      </c>
      <c r="B6" s="5">
        <v>1003</v>
      </c>
      <c r="C6" s="5" t="s">
        <v>129</v>
      </c>
      <c r="D6" s="14">
        <f>COUNT(D10:M10)</f>
        <v>2</v>
      </c>
      <c r="F6" s="5" t="s">
        <v>158</v>
      </c>
      <c r="G6" s="5" t="s">
        <v>159</v>
      </c>
    </row>
    <row r="7" spans="1:13" x14ac:dyDescent="0.35">
      <c r="A7" s="5"/>
      <c r="B7" s="5"/>
      <c r="C7" s="5"/>
      <c r="D7" s="15"/>
    </row>
    <row r="8" spans="1:13" x14ac:dyDescent="0.35">
      <c r="A8" s="3" t="s">
        <v>35</v>
      </c>
      <c r="B8" s="3" t="s">
        <v>36</v>
      </c>
      <c r="C8" s="3"/>
      <c r="D8" s="3" t="s">
        <v>37</v>
      </c>
      <c r="E8" s="3" t="s">
        <v>38</v>
      </c>
      <c r="F8" s="3" t="s">
        <v>39</v>
      </c>
      <c r="G8" s="3" t="s">
        <v>40</v>
      </c>
      <c r="H8" s="3" t="s">
        <v>41</v>
      </c>
      <c r="I8" s="3" t="s">
        <v>42</v>
      </c>
      <c r="J8" s="3" t="s">
        <v>43</v>
      </c>
      <c r="K8" s="3" t="s">
        <v>44</v>
      </c>
      <c r="L8" s="3" t="s">
        <v>45</v>
      </c>
      <c r="M8" s="3" t="s">
        <v>46</v>
      </c>
    </row>
    <row r="9" spans="1:13" x14ac:dyDescent="0.35">
      <c r="A9" s="5" t="s">
        <v>47</v>
      </c>
      <c r="B9" s="12"/>
      <c r="C9" s="5" t="s">
        <v>129</v>
      </c>
      <c r="D9" s="13" t="s">
        <v>5</v>
      </c>
      <c r="E9" s="13" t="s">
        <v>5</v>
      </c>
      <c r="F9" s="5"/>
      <c r="G9" s="5"/>
      <c r="H9" s="5"/>
      <c r="I9" s="5"/>
      <c r="J9" s="5"/>
      <c r="K9" s="5"/>
      <c r="L9" s="5"/>
      <c r="M9" s="5"/>
    </row>
    <row r="10" spans="1:13" x14ac:dyDescent="0.35">
      <c r="A10" s="5" t="s">
        <v>48</v>
      </c>
      <c r="B10" s="5">
        <v>1004</v>
      </c>
      <c r="C10" s="5" t="s">
        <v>129</v>
      </c>
      <c r="D10" s="5">
        <v>1</v>
      </c>
      <c r="E10" s="5">
        <v>2</v>
      </c>
      <c r="F10" s="5"/>
      <c r="G10" s="5"/>
      <c r="H10" s="5"/>
      <c r="I10" s="5"/>
      <c r="J10" s="5"/>
      <c r="K10" s="5"/>
      <c r="L10" s="5"/>
      <c r="M10" s="5"/>
    </row>
    <row r="11" spans="1:13" x14ac:dyDescent="0.35">
      <c r="A11" s="5" t="s">
        <v>72</v>
      </c>
      <c r="B11" s="5">
        <v>1046</v>
      </c>
      <c r="C11" s="5" t="s">
        <v>129</v>
      </c>
      <c r="D11" s="5" t="s">
        <v>81</v>
      </c>
      <c r="E11" s="5" t="s">
        <v>83</v>
      </c>
      <c r="F11" s="5"/>
      <c r="G11" s="5"/>
      <c r="H11" s="5"/>
      <c r="I11" s="5"/>
      <c r="J11" s="5"/>
      <c r="K11" s="5"/>
      <c r="L11" s="5"/>
      <c r="M11" s="5"/>
    </row>
    <row r="12" spans="1:13" x14ac:dyDescent="0.35">
      <c r="A12" s="5" t="s">
        <v>73</v>
      </c>
      <c r="B12" s="5">
        <f>B11+1</f>
        <v>1047</v>
      </c>
      <c r="C12" s="5" t="s">
        <v>129</v>
      </c>
      <c r="D12" s="12">
        <v>1</v>
      </c>
      <c r="E12" s="12">
        <v>1</v>
      </c>
      <c r="F12" s="5"/>
      <c r="G12" s="5"/>
      <c r="H12" s="5"/>
      <c r="I12" s="5"/>
      <c r="J12" s="5"/>
      <c r="K12" s="5"/>
      <c r="L12" s="5"/>
      <c r="M12" s="5"/>
    </row>
    <row r="13" spans="1:13" x14ac:dyDescent="0.35">
      <c r="A13" s="5" t="s">
        <v>74</v>
      </c>
      <c r="B13" s="5">
        <f t="shared" ref="B13:B15" si="0">B12+1</f>
        <v>1048</v>
      </c>
      <c r="C13" s="5" t="s">
        <v>129</v>
      </c>
      <c r="D13" s="12" t="s">
        <v>109</v>
      </c>
      <c r="E13" s="12" t="s">
        <v>110</v>
      </c>
      <c r="F13" s="5"/>
      <c r="G13" s="5"/>
      <c r="H13" s="5"/>
      <c r="I13" s="5"/>
      <c r="J13" s="5"/>
      <c r="K13" s="5"/>
      <c r="L13" s="5"/>
      <c r="M13" s="5"/>
    </row>
    <row r="14" spans="1:13" x14ac:dyDescent="0.35">
      <c r="A14" s="5" t="s">
        <v>75</v>
      </c>
      <c r="B14" s="5">
        <f t="shared" si="0"/>
        <v>1049</v>
      </c>
      <c r="C14" s="5" t="s">
        <v>130</v>
      </c>
      <c r="D14" s="12"/>
      <c r="E14" s="7" t="s">
        <v>156</v>
      </c>
      <c r="F14" s="5"/>
      <c r="G14" s="5"/>
      <c r="H14" s="5"/>
      <c r="I14" s="5"/>
      <c r="J14" s="5"/>
      <c r="K14" s="5"/>
      <c r="L14" s="5"/>
      <c r="M14" s="5"/>
    </row>
    <row r="15" spans="1:13" x14ac:dyDescent="0.35">
      <c r="A15" s="5" t="s">
        <v>76</v>
      </c>
      <c r="B15" s="5">
        <f t="shared" si="0"/>
        <v>1050</v>
      </c>
      <c r="C15" s="5" t="s">
        <v>130</v>
      </c>
      <c r="D15" s="12"/>
      <c r="E15" s="12" t="s">
        <v>94</v>
      </c>
      <c r="F15" s="5"/>
      <c r="G15" s="5"/>
      <c r="H15" s="5"/>
      <c r="I15" s="5"/>
      <c r="J15" s="5"/>
      <c r="K15" s="5"/>
      <c r="L15" s="5"/>
      <c r="M15" s="5"/>
    </row>
    <row r="17" spans="1:13" x14ac:dyDescent="0.35">
      <c r="A17" s="3" t="s">
        <v>49</v>
      </c>
      <c r="B17" s="5"/>
      <c r="C17" s="5"/>
      <c r="D17" s="5" t="str">
        <f>$G$1</f>
        <v>{B:</v>
      </c>
    </row>
    <row r="18" spans="1:13" ht="87" x14ac:dyDescent="0.35">
      <c r="A18" s="3" t="s">
        <v>50</v>
      </c>
      <c r="B18" s="5"/>
      <c r="C18" s="5"/>
      <c r="D18" s="5" t="str">
        <f>$G$4 &amp; D2 &amp; $G$6 &amp; CHAR(10)  &amp; B3 &amp; $G$3 &amp; D3  &amp; CHAR(10)  &amp; B4 &amp; $G$3 &amp; D4  &amp; CHAR(10 )&amp; B5 &amp; $G$3 &amp; D5 &amp; CHAR(10)  &amp; B6 &amp; $G$3 &amp; D6 &amp; CHAR(10)  &amp; $G$5</f>
        <v>{00:
1001^20180216
1002^CCBPUTIB0028
1045^B
1003^2
}</v>
      </c>
    </row>
    <row r="19" spans="1:13" ht="130.5" x14ac:dyDescent="0.35">
      <c r="A19" s="3" t="s">
        <v>51</v>
      </c>
      <c r="B19" s="5"/>
      <c r="C19" s="5"/>
      <c r="D19" s="5" t="str">
        <f>$G$4 &amp; D9 &amp; $G$6 &amp; CHAR(10) &amp; $B10 &amp; $G$3 &amp; D10  &amp; CHAR(10) &amp; $B11 &amp; $G$3 &amp; D11  &amp; CHAR(10) &amp; $B12 &amp; $G$3 &amp; D12  &amp; CHAR(10) &amp; $B13 &amp; $G$3 &amp; D13  &amp; CHAR(10)  &amp; $G$5</f>
        <v>{01:
1004^1
1046^CCBPUTIB0028190708000001
1047^1
1048^Y
}</v>
      </c>
      <c r="E19" s="5" t="str">
        <f>$G$4 &amp; E9 &amp; $G$6 &amp; CHAR(10) &amp; $B10 &amp; $G$3 &amp; E10  &amp; CHAR(10) &amp; $B11 &amp; $G$3 &amp; E11  &amp; CHAR(10) &amp; $B12 &amp; $G$3 &amp; E12  &amp; CHAR(10) &amp; $B13 &amp; $G$3 &amp; E13  &amp; CHAR(10) &amp; $B14 &amp; $G$3 &amp; E14  &amp; CHAR(10) &amp; $B15 &amp; $G$3 &amp; E15  &amp; CHAR(10)  &amp; $G$5</f>
        <v>{01:
1004^2
1046^CCBPUTIB0028190708000002
1047^1
1048^N
1049^1041003
1050^Invalid instrument pair
}</v>
      </c>
      <c r="F19" s="5"/>
      <c r="G19" s="5"/>
      <c r="H19" s="5"/>
      <c r="I19" s="5"/>
      <c r="J19" s="5"/>
      <c r="K19" s="5"/>
      <c r="L19" s="5"/>
      <c r="M19" s="5"/>
    </row>
    <row r="20" spans="1:13" x14ac:dyDescent="0.35">
      <c r="A20" s="3" t="s">
        <v>52</v>
      </c>
      <c r="B20" s="5"/>
      <c r="C20" s="5"/>
      <c r="D20" s="5" t="str">
        <f>$G$2</f>
        <v>}</v>
      </c>
    </row>
    <row r="21" spans="1:13" ht="348" x14ac:dyDescent="0.35">
      <c r="A21" s="3" t="s">
        <v>53</v>
      </c>
      <c r="B21" s="5"/>
      <c r="C21" s="5"/>
      <c r="D21" s="5" t="str">
        <f xml:space="preserve"> D17 &amp; CHAR(10) &amp; D18 &amp; CHAR(10) &amp; IF(D19 = "", "", D19 &amp; CHAR(10)) &amp; IF(E19 = "", "", E19 &amp; CHAR(10)) &amp; IF(F19 = "", "", F19 &amp; CHAR(10)) &amp; IF(G19 = "", "", G19 &amp; CHAR(10)) &amp; IF(H19 = "", "", H19 &amp; CHAR(10)) &amp; IF(I19 = "", "", I19 &amp; CHAR(10)) &amp; IF(J19 = "", "", J19 &amp; CHAR(10)) &amp; IF(K19 = "", "", K19 &amp; CHAR(10)) &amp; IF(L19 = "", "", L19 &amp; CHAR(10)) &amp; IF(M19 = "", "", M19 &amp; CHAR(10)) &amp; D20</f>
        <v>{B:
{00:
1001^20180216
1002^CCBPUTIB0028
1045^B
1003^2
}
{01:
1004^1
1046^CCBPUTIB0028190708000001
1047^1
1048^Y
}
{01:
1004^2
1046^CCBPUTIB0028190708000002
1047^1
1048^N
1049^1041003
1050^Invalid instrument pair
}
}</v>
      </c>
    </row>
    <row r="22" spans="1:13" ht="391.5" x14ac:dyDescent="0.35">
      <c r="A22" s="3" t="s">
        <v>68</v>
      </c>
      <c r="B22" s="5"/>
      <c r="C22" s="5"/>
      <c r="D22" s="5" t="str">
        <f>'Message Header'!G12 &amp; CHAR(10) &amp;D21</f>
        <v>{H:0028601FX06CCBPUTIB0028B19070800000620180216131410API_PI         }
{B:
{00:
1001^20180216
1002^CCBPUTIB0028
1045^B
1003^2
}
{01:
1004^1
1046^CCBPUTIB0028190708000001
1047^1
1048^Y
}
{01:
1004^2
1046^CCBPUTIB0028190708000002
1047^1
1048^N
1049^1041003
1050^Invalid instrument pair
}
}</v>
      </c>
    </row>
    <row r="23" spans="1:13" ht="391.5" x14ac:dyDescent="0.35">
      <c r="A23" s="3" t="s">
        <v>54</v>
      </c>
      <c r="B23" s="5"/>
      <c r="C23" s="5"/>
      <c r="D23" s="5" t="s">
        <v>588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heetViews>
  <sheetFormatPr defaultRowHeight="14.5" x14ac:dyDescent="0.35"/>
  <cols>
    <col min="1" max="1" width="14.81640625" customWidth="1"/>
    <col min="2" max="2" width="27.54296875" customWidth="1"/>
    <col min="3" max="3" width="11.7265625" customWidth="1"/>
    <col min="6" max="6" width="24.26953125" customWidth="1"/>
  </cols>
  <sheetData>
    <row r="1" spans="1:6" ht="29.5" thickBot="1" x14ac:dyDescent="0.4">
      <c r="A1" s="66" t="s">
        <v>4</v>
      </c>
      <c r="B1" s="67" t="s">
        <v>292</v>
      </c>
      <c r="C1" s="67" t="s">
        <v>293</v>
      </c>
      <c r="D1" s="67" t="s">
        <v>294</v>
      </c>
      <c r="E1" s="67" t="s">
        <v>295</v>
      </c>
      <c r="F1" s="67" t="s">
        <v>296</v>
      </c>
    </row>
    <row r="2" spans="1:6" ht="15" thickBot="1" x14ac:dyDescent="0.4">
      <c r="A2" s="114" t="s">
        <v>541</v>
      </c>
      <c r="B2" s="115"/>
      <c r="C2" s="115"/>
      <c r="D2" s="115"/>
      <c r="E2" s="115"/>
      <c r="F2" s="126"/>
    </row>
    <row r="3" spans="1:6" ht="15" thickBot="1" x14ac:dyDescent="0.4">
      <c r="A3" s="88" t="s">
        <v>105</v>
      </c>
      <c r="B3" s="71" t="s">
        <v>299</v>
      </c>
      <c r="C3" s="71">
        <v>1001</v>
      </c>
      <c r="D3" s="71" t="s">
        <v>300</v>
      </c>
      <c r="E3" s="71" t="s">
        <v>301</v>
      </c>
      <c r="F3" s="71">
        <v>20180216</v>
      </c>
    </row>
    <row r="4" spans="1:6" ht="29.5" thickBot="1" x14ac:dyDescent="0.4">
      <c r="A4" s="88" t="s">
        <v>106</v>
      </c>
      <c r="B4" s="71" t="s">
        <v>310</v>
      </c>
      <c r="C4" s="71">
        <v>1002</v>
      </c>
      <c r="D4" s="71" t="s">
        <v>311</v>
      </c>
      <c r="E4" s="71" t="s">
        <v>301</v>
      </c>
      <c r="F4" s="71" t="s">
        <v>82</v>
      </c>
    </row>
    <row r="5" spans="1:6" ht="29.5" thickBot="1" x14ac:dyDescent="0.4">
      <c r="A5" s="88" t="s">
        <v>123</v>
      </c>
      <c r="B5" s="71" t="s">
        <v>542</v>
      </c>
      <c r="C5" s="71">
        <v>1051</v>
      </c>
      <c r="D5" s="71" t="s">
        <v>300</v>
      </c>
      <c r="E5" s="71" t="s">
        <v>301</v>
      </c>
      <c r="F5" s="71">
        <v>20180216</v>
      </c>
    </row>
    <row r="6" spans="1:6" ht="73" thickBot="1" x14ac:dyDescent="0.4">
      <c r="A6" s="88" t="s">
        <v>543</v>
      </c>
      <c r="B6" s="71" t="s">
        <v>544</v>
      </c>
      <c r="C6" s="71">
        <v>1052</v>
      </c>
      <c r="D6" s="71" t="s">
        <v>538</v>
      </c>
      <c r="E6" s="71" t="s">
        <v>301</v>
      </c>
      <c r="F6" s="71" t="s">
        <v>545</v>
      </c>
    </row>
  </sheetData>
  <mergeCells count="1">
    <mergeCell ref="A2:F2"/>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heetViews>
  <sheetFormatPr defaultColWidth="9.1796875" defaultRowHeight="14.5" x14ac:dyDescent="0.35"/>
  <cols>
    <col min="1" max="1" width="55" style="2" bestFit="1" customWidth="1"/>
    <col min="2" max="2" width="5" style="2" bestFit="1" customWidth="1"/>
    <col min="3" max="3" width="5" style="2" customWidth="1"/>
    <col min="4" max="4" width="30.7265625" style="2" customWidth="1"/>
    <col min="5" max="5" width="31.7265625" style="2" customWidth="1"/>
    <col min="6" max="6" width="20" style="2" bestFit="1" customWidth="1"/>
    <col min="7" max="12" width="16" style="2" bestFit="1" customWidth="1"/>
    <col min="13" max="13" width="17" style="2" bestFit="1" customWidth="1"/>
    <col min="14" max="16384" width="9.1796875" style="2"/>
  </cols>
  <sheetData>
    <row r="1" spans="1:14" x14ac:dyDescent="0.35">
      <c r="A1" s="3" t="s">
        <v>55</v>
      </c>
      <c r="B1" s="3" t="s">
        <v>36</v>
      </c>
      <c r="C1" s="3" t="s">
        <v>128</v>
      </c>
      <c r="D1" s="3" t="s">
        <v>56</v>
      </c>
      <c r="F1" s="6" t="s">
        <v>57</v>
      </c>
      <c r="G1" s="7" t="s">
        <v>58</v>
      </c>
    </row>
    <row r="2" spans="1:14" x14ac:dyDescent="0.35">
      <c r="A2" s="5" t="s">
        <v>59</v>
      </c>
      <c r="B2" s="12"/>
      <c r="C2" s="12"/>
      <c r="D2" s="13" t="s">
        <v>60</v>
      </c>
      <c r="F2" s="6" t="s">
        <v>61</v>
      </c>
      <c r="G2" s="12" t="s">
        <v>3</v>
      </c>
    </row>
    <row r="3" spans="1:14" x14ac:dyDescent="0.35">
      <c r="A3" s="5" t="s">
        <v>105</v>
      </c>
      <c r="B3" s="5">
        <v>1001</v>
      </c>
      <c r="C3" s="5" t="s">
        <v>129</v>
      </c>
      <c r="D3" s="5">
        <v>20180216</v>
      </c>
      <c r="F3" s="5" t="s">
        <v>62</v>
      </c>
      <c r="G3" s="5" t="s">
        <v>157</v>
      </c>
    </row>
    <row r="4" spans="1:14" x14ac:dyDescent="0.35">
      <c r="A4" s="5" t="s">
        <v>106</v>
      </c>
      <c r="B4" s="5">
        <v>1002</v>
      </c>
      <c r="C4" s="5" t="s">
        <v>129</v>
      </c>
      <c r="D4" s="5" t="s">
        <v>82</v>
      </c>
      <c r="F4" s="5" t="s">
        <v>63</v>
      </c>
      <c r="G4" s="5" t="s">
        <v>64</v>
      </c>
    </row>
    <row r="5" spans="1:14" x14ac:dyDescent="0.35">
      <c r="A5" s="5" t="s">
        <v>123</v>
      </c>
      <c r="B5" s="5">
        <v>1051</v>
      </c>
      <c r="C5" s="5" t="s">
        <v>129</v>
      </c>
      <c r="D5" s="5">
        <v>20180216</v>
      </c>
      <c r="F5" s="5" t="s">
        <v>65</v>
      </c>
      <c r="G5" s="5" t="s">
        <v>3</v>
      </c>
      <c r="H5" s="17"/>
      <c r="I5" s="17"/>
      <c r="J5" s="17"/>
      <c r="K5" s="17"/>
      <c r="L5" s="17"/>
      <c r="M5" s="17"/>
      <c r="N5" s="17"/>
    </row>
    <row r="6" spans="1:14" ht="58" x14ac:dyDescent="0.35">
      <c r="A6" s="5" t="s">
        <v>126</v>
      </c>
      <c r="B6" s="5">
        <v>1052</v>
      </c>
      <c r="C6" s="5" t="s">
        <v>129</v>
      </c>
      <c r="D6" s="5" t="s">
        <v>127</v>
      </c>
      <c r="F6" s="5" t="s">
        <v>158</v>
      </c>
      <c r="G6" s="5" t="s">
        <v>159</v>
      </c>
      <c r="H6" s="17"/>
      <c r="I6" s="17"/>
      <c r="J6" s="17"/>
      <c r="K6" s="17"/>
      <c r="L6" s="17"/>
      <c r="M6" s="17"/>
      <c r="N6" s="17"/>
    </row>
    <row r="7" spans="1:14" x14ac:dyDescent="0.35">
      <c r="A7" s="5"/>
      <c r="B7" s="5"/>
      <c r="C7" s="5"/>
      <c r="D7" s="5"/>
      <c r="F7" s="17"/>
      <c r="G7" s="17"/>
      <c r="H7" s="17"/>
      <c r="I7" s="17"/>
      <c r="J7" s="17"/>
      <c r="K7" s="17"/>
      <c r="L7" s="17"/>
      <c r="M7" s="17"/>
      <c r="N7" s="17"/>
    </row>
    <row r="8" spans="1:14" x14ac:dyDescent="0.35">
      <c r="A8" s="5"/>
      <c r="B8" s="5"/>
      <c r="C8" s="5"/>
      <c r="D8" s="5"/>
      <c r="F8" s="17"/>
      <c r="G8" s="17"/>
      <c r="H8" s="17"/>
      <c r="I8" s="17"/>
      <c r="J8" s="17"/>
      <c r="K8" s="17"/>
      <c r="L8" s="17"/>
      <c r="M8" s="17"/>
      <c r="N8" s="17"/>
    </row>
    <row r="10" spans="1:14" x14ac:dyDescent="0.35">
      <c r="A10" s="3" t="s">
        <v>49</v>
      </c>
      <c r="B10" s="5"/>
      <c r="C10" s="5"/>
      <c r="D10" s="5" t="str">
        <f>$G$1</f>
        <v>{B:</v>
      </c>
    </row>
    <row r="11" spans="1:14" ht="130.5" x14ac:dyDescent="0.35">
      <c r="A11" s="3" t="s">
        <v>50</v>
      </c>
      <c r="B11" s="5"/>
      <c r="C11" s="5"/>
      <c r="D11" s="5" t="str">
        <f>$G$4&amp;D2&amp;$G$6&amp;CHAR(10)&amp;B3&amp;$G$3&amp;D3&amp;CHAR(10)&amp;B4&amp;$G$3&amp;D4&amp;CHAR(10)&amp;B5&amp;$G$3&amp;D5&amp;CHAR(10)&amp;B6&amp;$G$3&amp;D6&amp;CHAR(10)&amp;G5</f>
        <v>{00:
1001^20180216
1002^CCBPUTIB0028
1051^20180216
1052^8=FIX.4 49=90 35=DR 34=28 49=CCIL 52=20180420-05:01:00.278 56=KVMD 75=20180420 20030=13 10=086 
}</v>
      </c>
    </row>
    <row r="12" spans="1:14" ht="87" x14ac:dyDescent="0.35">
      <c r="A12" s="3" t="s">
        <v>51</v>
      </c>
      <c r="B12" s="5"/>
      <c r="C12" s="5"/>
      <c r="D12" s="5"/>
    </row>
    <row r="13" spans="1:14" x14ac:dyDescent="0.35">
      <c r="A13" s="3" t="s">
        <v>52</v>
      </c>
      <c r="B13" s="5"/>
      <c r="C13" s="5"/>
      <c r="D13" s="5" t="str">
        <f>$G$2</f>
        <v>}</v>
      </c>
    </row>
    <row r="14" spans="1:14" ht="159.5" x14ac:dyDescent="0.35">
      <c r="A14" s="3" t="s">
        <v>53</v>
      </c>
      <c r="B14" s="5"/>
      <c r="C14" s="5"/>
      <c r="D14" s="6" t="str">
        <f xml:space="preserve"> D10 &amp; CHAR(10) &amp; D11 &amp; CHAR(10) &amp; IF(D12 = "", "", D12 &amp; CHAR(10)) &amp; IF(E12 = "", "", E12 &amp; CHAR(10)) &amp; IF(F12 = "", "", F12 &amp; CHAR(10)) &amp; IF(G12 = "", "", G12 &amp; CHAR(10)) &amp; IF(H12 = "", "", H12 &amp; CHAR(10)) &amp; IF(I12 = "", "", I12 &amp; CHAR(10)) &amp; IF(J12 = "", "", J12 &amp; CHAR(10)) &amp; IF(K12 = "", "", K12 &amp; CHAR(10)) &amp; IF(L12 = "", "", L12 &amp; CHAR(10)) &amp; IF(M12 = "", "", M12 &amp; CHAR(10)) &amp; D13</f>
        <v>{B:
{00:
1001^20180216
1002^CCBPUTIB0028
1051^20180216
1052^8=FIX.4 49=90 35=DR 34=28 49=CCIL 52=20180420-05:01:00.278 56=KVMD 75=20180420 20030=13 10=086 
}
}</v>
      </c>
    </row>
    <row r="15" spans="1:14" ht="203" x14ac:dyDescent="0.35">
      <c r="A15" s="3" t="s">
        <v>68</v>
      </c>
      <c r="B15" s="5"/>
      <c r="C15" s="5"/>
      <c r="D15" s="6" t="str">
        <f>'Message Header'!H12&amp;CHAR(10)&amp;D14</f>
        <v>{H:0022901FX07CCBPUTIB0028A19070800000720180216131410API_PI         }
{B:
{00:
1001^20180216
1002^CCBPUTIB0028
1051^20180216
1052^8=FIX.4 49=90 35=DR 34=28 49=CCIL 52=20180420-05:01:00.278 56=KVMD 75=20180420 20030=13 10=086 
}
}</v>
      </c>
    </row>
    <row r="16" spans="1:14" ht="203" x14ac:dyDescent="0.35">
      <c r="A16" s="3" t="s">
        <v>54</v>
      </c>
      <c r="B16" s="5"/>
      <c r="C16" s="5"/>
      <c r="D16" s="6" t="s">
        <v>589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sheetViews>
  <sheetFormatPr defaultColWidth="12.26953125" defaultRowHeight="14.5" x14ac:dyDescent="0.35"/>
  <cols>
    <col min="6" max="6" width="16.81640625" customWidth="1"/>
    <col min="7" max="7" width="23.26953125" customWidth="1"/>
    <col min="8" max="8" width="17.1796875" customWidth="1"/>
    <col min="9" max="9" width="22.81640625" customWidth="1"/>
  </cols>
  <sheetData>
    <row r="1" spans="1:9" ht="29.5" thickBot="1" x14ac:dyDescent="0.4">
      <c r="A1" s="66" t="s">
        <v>4</v>
      </c>
      <c r="B1" s="67" t="s">
        <v>292</v>
      </c>
      <c r="C1" s="67" t="s">
        <v>293</v>
      </c>
      <c r="D1" s="67" t="s">
        <v>294</v>
      </c>
      <c r="E1" s="67" t="s">
        <v>295</v>
      </c>
      <c r="F1" s="67" t="s">
        <v>296</v>
      </c>
      <c r="G1" s="67" t="s">
        <v>297</v>
      </c>
      <c r="H1" s="67" t="s">
        <v>75</v>
      </c>
      <c r="I1" s="67" t="s">
        <v>76</v>
      </c>
    </row>
    <row r="2" spans="1:9" ht="15" thickBot="1" x14ac:dyDescent="0.4">
      <c r="A2" s="114" t="s">
        <v>541</v>
      </c>
      <c r="B2" s="115"/>
      <c r="C2" s="115"/>
      <c r="D2" s="115"/>
      <c r="E2" s="115"/>
      <c r="F2" s="115"/>
      <c r="G2" s="115"/>
      <c r="H2" s="115"/>
      <c r="I2" s="126"/>
    </row>
    <row r="3" spans="1:9" ht="29.5" thickBot="1" x14ac:dyDescent="0.4">
      <c r="A3" s="113" t="s">
        <v>105</v>
      </c>
      <c r="B3" s="113" t="s">
        <v>299</v>
      </c>
      <c r="C3" s="113">
        <v>1001</v>
      </c>
      <c r="D3" s="113" t="s">
        <v>300</v>
      </c>
      <c r="E3" s="113" t="s">
        <v>301</v>
      </c>
      <c r="F3" s="113">
        <v>20180216</v>
      </c>
      <c r="G3" s="71" t="s">
        <v>302</v>
      </c>
      <c r="H3" s="71">
        <v>1001001</v>
      </c>
      <c r="I3" s="71" t="s">
        <v>303</v>
      </c>
    </row>
    <row r="4" spans="1:9" ht="29.5" thickBot="1" x14ac:dyDescent="0.4">
      <c r="A4" s="104"/>
      <c r="B4" s="104"/>
      <c r="C4" s="104"/>
      <c r="D4" s="104"/>
      <c r="E4" s="104"/>
      <c r="F4" s="104"/>
      <c r="G4" s="71" t="s">
        <v>304</v>
      </c>
      <c r="H4" s="71">
        <v>1001002</v>
      </c>
      <c r="I4" s="71" t="s">
        <v>305</v>
      </c>
    </row>
    <row r="5" spans="1:9" ht="29.5" thickBot="1" x14ac:dyDescent="0.4">
      <c r="A5" s="104"/>
      <c r="B5" s="104"/>
      <c r="C5" s="104"/>
      <c r="D5" s="104"/>
      <c r="E5" s="104"/>
      <c r="F5" s="104"/>
      <c r="G5" s="71" t="s">
        <v>306</v>
      </c>
      <c r="H5" s="71">
        <v>1001003</v>
      </c>
      <c r="I5" s="71" t="s">
        <v>307</v>
      </c>
    </row>
    <row r="6" spans="1:9" ht="29.5" thickBot="1" x14ac:dyDescent="0.4">
      <c r="A6" s="117"/>
      <c r="B6" s="117"/>
      <c r="C6" s="117"/>
      <c r="D6" s="117"/>
      <c r="E6" s="117"/>
      <c r="F6" s="117"/>
      <c r="G6" s="71" t="s">
        <v>308</v>
      </c>
      <c r="H6" s="71">
        <v>1001004</v>
      </c>
      <c r="I6" s="71" t="s">
        <v>309</v>
      </c>
    </row>
    <row r="7" spans="1:9" ht="44" thickBot="1" x14ac:dyDescent="0.4">
      <c r="A7" s="93" t="s">
        <v>106</v>
      </c>
      <c r="B7" s="71" t="s">
        <v>310</v>
      </c>
      <c r="C7" s="71">
        <v>1002</v>
      </c>
      <c r="D7" s="71" t="s">
        <v>311</v>
      </c>
      <c r="E7" s="71" t="s">
        <v>301</v>
      </c>
      <c r="F7" s="71" t="s">
        <v>82</v>
      </c>
      <c r="G7" s="71" t="s">
        <v>312</v>
      </c>
      <c r="H7" s="71">
        <v>1002001</v>
      </c>
      <c r="I7" s="71" t="s">
        <v>313</v>
      </c>
    </row>
    <row r="8" spans="1:9" ht="29.5" thickBot="1" x14ac:dyDescent="0.4">
      <c r="A8" s="113" t="s">
        <v>72</v>
      </c>
      <c r="B8" s="113" t="s">
        <v>526</v>
      </c>
      <c r="C8" s="113">
        <v>1046</v>
      </c>
      <c r="D8" s="113" t="s">
        <v>571</v>
      </c>
      <c r="E8" s="113" t="s">
        <v>301</v>
      </c>
      <c r="F8" s="113" t="s">
        <v>572</v>
      </c>
      <c r="G8" s="71" t="s">
        <v>302</v>
      </c>
      <c r="H8" s="71">
        <v>1046001</v>
      </c>
      <c r="I8" s="71" t="s">
        <v>303</v>
      </c>
    </row>
    <row r="9" spans="1:9" ht="29.5" thickBot="1" x14ac:dyDescent="0.4">
      <c r="A9" s="104"/>
      <c r="B9" s="104"/>
      <c r="C9" s="104"/>
      <c r="D9" s="104"/>
      <c r="E9" s="104"/>
      <c r="F9" s="104"/>
      <c r="G9" s="71" t="s">
        <v>316</v>
      </c>
      <c r="H9" s="71">
        <v>1046002</v>
      </c>
      <c r="I9" s="71" t="s">
        <v>305</v>
      </c>
    </row>
    <row r="10" spans="1:9" ht="29.5" thickBot="1" x14ac:dyDescent="0.4">
      <c r="A10" s="117"/>
      <c r="B10" s="117"/>
      <c r="C10" s="117"/>
      <c r="D10" s="117"/>
      <c r="E10" s="117"/>
      <c r="F10" s="117"/>
      <c r="G10" s="71" t="s">
        <v>528</v>
      </c>
      <c r="H10" s="71">
        <v>1046003</v>
      </c>
      <c r="I10" s="71" t="s">
        <v>529</v>
      </c>
    </row>
  </sheetData>
  <mergeCells count="13">
    <mergeCell ref="F8:F10"/>
    <mergeCell ref="A2:I2"/>
    <mergeCell ref="A3:A6"/>
    <mergeCell ref="B3:B6"/>
    <mergeCell ref="C3:C6"/>
    <mergeCell ref="D3:D6"/>
    <mergeCell ref="E3:E6"/>
    <mergeCell ref="F3:F6"/>
    <mergeCell ref="A8:A10"/>
    <mergeCell ref="B8:B10"/>
    <mergeCell ref="C8:C10"/>
    <mergeCell ref="D8:D10"/>
    <mergeCell ref="E8:E10"/>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workbookViewId="0"/>
  </sheetViews>
  <sheetFormatPr defaultColWidth="9.1796875" defaultRowHeight="14.5" x14ac:dyDescent="0.35"/>
  <cols>
    <col min="1" max="1" width="55" style="2" bestFit="1" customWidth="1"/>
    <col min="2" max="2" width="5" style="2" bestFit="1" customWidth="1"/>
    <col min="3" max="3" width="5" style="2" customWidth="1"/>
    <col min="4" max="4" width="30.7265625" style="2" customWidth="1"/>
    <col min="5" max="5" width="31.7265625" style="2" customWidth="1"/>
    <col min="6" max="6" width="20" style="2" bestFit="1" customWidth="1"/>
    <col min="7" max="12" width="16" style="2" bestFit="1" customWidth="1"/>
    <col min="13" max="13" width="17" style="2" bestFit="1" customWidth="1"/>
    <col min="14" max="16384" width="9.1796875" style="2"/>
  </cols>
  <sheetData>
    <row r="1" spans="1:14" x14ac:dyDescent="0.35">
      <c r="A1" s="3" t="s">
        <v>55</v>
      </c>
      <c r="B1" s="3" t="s">
        <v>36</v>
      </c>
      <c r="C1" s="3" t="s">
        <v>128</v>
      </c>
      <c r="D1" s="3" t="s">
        <v>56</v>
      </c>
      <c r="F1" s="6" t="s">
        <v>57</v>
      </c>
      <c r="G1" s="7" t="s">
        <v>58</v>
      </c>
    </row>
    <row r="2" spans="1:14" x14ac:dyDescent="0.35">
      <c r="A2" s="5" t="s">
        <v>59</v>
      </c>
      <c r="B2" s="12"/>
      <c r="C2" s="12"/>
      <c r="D2" s="13" t="s">
        <v>60</v>
      </c>
      <c r="F2" s="6" t="s">
        <v>61</v>
      </c>
      <c r="G2" s="12" t="s">
        <v>3</v>
      </c>
    </row>
    <row r="3" spans="1:14" x14ac:dyDescent="0.35">
      <c r="A3" s="5" t="s">
        <v>105</v>
      </c>
      <c r="B3" s="5">
        <v>1001</v>
      </c>
      <c r="C3" s="5" t="s">
        <v>129</v>
      </c>
      <c r="D3" s="5">
        <v>20180216</v>
      </c>
      <c r="F3" s="5" t="s">
        <v>62</v>
      </c>
      <c r="G3" s="5" t="s">
        <v>157</v>
      </c>
    </row>
    <row r="4" spans="1:14" x14ac:dyDescent="0.35">
      <c r="A4" s="5" t="s">
        <v>106</v>
      </c>
      <c r="B4" s="5">
        <v>1002</v>
      </c>
      <c r="C4" s="5" t="s">
        <v>129</v>
      </c>
      <c r="D4" s="5" t="s">
        <v>82</v>
      </c>
      <c r="F4" s="5" t="s">
        <v>63</v>
      </c>
      <c r="G4" s="5" t="s">
        <v>64</v>
      </c>
    </row>
    <row r="5" spans="1:14" x14ac:dyDescent="0.35">
      <c r="A5" s="5" t="s">
        <v>72</v>
      </c>
      <c r="B5" s="5">
        <v>1046</v>
      </c>
      <c r="C5" s="5" t="s">
        <v>129</v>
      </c>
      <c r="D5" s="5" t="s">
        <v>81</v>
      </c>
      <c r="F5" s="5" t="s">
        <v>65</v>
      </c>
      <c r="G5" s="5" t="s">
        <v>3</v>
      </c>
      <c r="H5" s="17"/>
      <c r="I5" s="17"/>
      <c r="J5" s="17"/>
      <c r="K5" s="17"/>
      <c r="L5" s="17"/>
      <c r="M5" s="17"/>
      <c r="N5" s="17"/>
    </row>
    <row r="6" spans="1:14" ht="43.5" x14ac:dyDescent="0.35">
      <c r="F6" s="5" t="s">
        <v>158</v>
      </c>
      <c r="G6" s="5" t="s">
        <v>159</v>
      </c>
    </row>
    <row r="7" spans="1:14" x14ac:dyDescent="0.35">
      <c r="A7" s="3" t="s">
        <v>49</v>
      </c>
      <c r="B7" s="5"/>
      <c r="C7" s="5"/>
      <c r="D7" s="5" t="str">
        <f>$G$1</f>
        <v>{B:</v>
      </c>
    </row>
    <row r="8" spans="1:14" ht="72.5" x14ac:dyDescent="0.35">
      <c r="A8" s="3" t="s">
        <v>50</v>
      </c>
      <c r="B8" s="5"/>
      <c r="C8" s="5"/>
      <c r="D8" s="5" t="str">
        <f>$G$4&amp;D2&amp;$G$6&amp;CHAR(10)&amp;B3&amp;$G$3&amp;D3&amp;CHAR(10)&amp;B4&amp;$G$3&amp;D4&amp;CHAR(10)&amp;B5&amp;$G$3&amp;D5&amp;CHAR(10)&amp;G5</f>
        <v>{00:
1001^20180216
1002^CCBPUTIB0028
1046^CCBPUTIB0028190708000001
}</v>
      </c>
    </row>
    <row r="9" spans="1:14" ht="87" x14ac:dyDescent="0.35">
      <c r="A9" s="3" t="s">
        <v>51</v>
      </c>
      <c r="B9" s="5"/>
      <c r="C9" s="5"/>
      <c r="D9" s="5"/>
    </row>
    <row r="10" spans="1:14" x14ac:dyDescent="0.35">
      <c r="A10" s="3" t="s">
        <v>52</v>
      </c>
      <c r="B10" s="5"/>
      <c r="C10" s="5"/>
      <c r="D10" s="5" t="str">
        <f>$G$2</f>
        <v>}</v>
      </c>
    </row>
    <row r="11" spans="1:14" ht="101.5" x14ac:dyDescent="0.35">
      <c r="A11" s="3" t="s">
        <v>53</v>
      </c>
      <c r="B11" s="5"/>
      <c r="C11" s="5"/>
      <c r="D11" s="6" t="str">
        <f xml:space="preserve"> D7 &amp; CHAR(10) &amp; D8 &amp; CHAR(10) &amp; IF(D9 = "", "", D9 &amp; CHAR(10)) &amp; IF(E9 = "", "", E9 &amp; CHAR(10)) &amp; IF(F9 = "", "", F9 &amp; CHAR(10)) &amp; IF(G9 = "", "", G9 &amp; CHAR(10)) &amp; IF(H9 = "", "", H9 &amp; CHAR(10)) &amp; IF(I9 = "", "", I9 &amp; CHAR(10)) &amp; IF(J9 = "", "", J9 &amp; CHAR(10)) &amp; IF(K9 = "", "", K9 &amp; CHAR(10)) &amp; IF(L9 = "", "", L9 &amp; CHAR(10)) &amp; IF(M9 = "", "", M9 &amp; CHAR(10)) &amp; D10</f>
        <v>{B:
{00:
1001^20180216
1002^CCBPUTIB0028
1046^CCBPUTIB0028190708000001
}
}</v>
      </c>
    </row>
    <row r="12" spans="1:14" ht="145" x14ac:dyDescent="0.35">
      <c r="A12" s="3" t="s">
        <v>68</v>
      </c>
      <c r="B12" s="5"/>
      <c r="C12" s="5"/>
      <c r="D12" s="6" t="str">
        <f>'Message Header'!I12 &amp; CHAR(10) &amp;D11</f>
        <v>{H:0014401AD01CCBPUTIB0028B19070800000220180216131410HUB_BIS5       }
{B:
{00:
1001^20180216
1002^CCBPUTIB0028
1046^CCBPUTIB0028190708000001
}
}</v>
      </c>
    </row>
    <row r="13" spans="1:14" ht="159.75" customHeight="1" x14ac:dyDescent="0.35">
      <c r="A13" s="3" t="s">
        <v>54</v>
      </c>
      <c r="B13" s="5"/>
      <c r="C13" s="5"/>
      <c r="D13" s="6" t="s">
        <v>590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workbookViewId="0">
      <selection activeCell="D1" sqref="D1:F1"/>
    </sheetView>
  </sheetViews>
  <sheetFormatPr defaultColWidth="9.1796875" defaultRowHeight="14.5" x14ac:dyDescent="0.35"/>
  <cols>
    <col min="1" max="1" width="13.81640625" style="43" customWidth="1"/>
    <col min="2" max="2" width="43.1796875" style="46" customWidth="1"/>
    <col min="3" max="3" width="9.453125" style="45" customWidth="1"/>
    <col min="4" max="4" width="23.7265625" style="42" customWidth="1"/>
    <col min="5" max="5" width="13.7265625" style="42" customWidth="1"/>
    <col min="6" max="6" width="9.1796875" style="42"/>
    <col min="7" max="7" width="50.81640625" style="42" customWidth="1"/>
    <col min="8" max="16384" width="9.1796875" style="42"/>
  </cols>
  <sheetData>
    <row r="1" spans="1:8" ht="30" customHeight="1" x14ac:dyDescent="0.35">
      <c r="A1" s="99" t="s">
        <v>250</v>
      </c>
      <c r="B1" s="99" t="s">
        <v>252</v>
      </c>
      <c r="C1" s="101" t="s">
        <v>254</v>
      </c>
      <c r="D1" s="96" t="s">
        <v>256</v>
      </c>
      <c r="E1" s="97"/>
      <c r="F1" s="98"/>
      <c r="G1" s="94" t="s">
        <v>267</v>
      </c>
    </row>
    <row r="2" spans="1:8" x14ac:dyDescent="0.35">
      <c r="A2" s="100"/>
      <c r="B2" s="100"/>
      <c r="C2" s="102"/>
      <c r="D2" s="44" t="s">
        <v>257</v>
      </c>
      <c r="E2" s="44" t="s">
        <v>258</v>
      </c>
      <c r="F2" s="44" t="s">
        <v>259</v>
      </c>
      <c r="G2" s="95"/>
    </row>
    <row r="3" spans="1:8" ht="29" x14ac:dyDescent="0.35">
      <c r="A3" s="51" t="s">
        <v>260</v>
      </c>
      <c r="B3" s="52" t="s">
        <v>253</v>
      </c>
      <c r="C3" s="51" t="s">
        <v>255</v>
      </c>
      <c r="D3" s="5" t="s">
        <v>567</v>
      </c>
      <c r="E3" s="5" t="s">
        <v>568</v>
      </c>
      <c r="F3" s="51">
        <v>8026</v>
      </c>
      <c r="G3" s="5" t="s">
        <v>291</v>
      </c>
      <c r="H3" s="45"/>
    </row>
    <row r="4" spans="1:8" ht="21.75" customHeight="1" x14ac:dyDescent="0.35">
      <c r="A4" s="51" t="s">
        <v>261</v>
      </c>
      <c r="B4" s="52" t="s">
        <v>268</v>
      </c>
      <c r="C4" s="51" t="s">
        <v>255</v>
      </c>
      <c r="D4" s="51" t="s">
        <v>262</v>
      </c>
      <c r="E4" s="51" t="s">
        <v>262</v>
      </c>
      <c r="F4" s="51" t="s">
        <v>262</v>
      </c>
      <c r="G4" s="51" t="s">
        <v>269</v>
      </c>
      <c r="H4" s="45"/>
    </row>
    <row r="5" spans="1:8" ht="14.25" customHeight="1" x14ac:dyDescent="0.35">
      <c r="A5" s="51" t="s">
        <v>263</v>
      </c>
      <c r="B5" s="52" t="s">
        <v>264</v>
      </c>
      <c r="C5" s="51" t="s">
        <v>255</v>
      </c>
      <c r="D5" s="51" t="s">
        <v>262</v>
      </c>
      <c r="E5" s="51" t="s">
        <v>262</v>
      </c>
      <c r="F5" s="51" t="s">
        <v>262</v>
      </c>
      <c r="G5" s="51" t="s">
        <v>269</v>
      </c>
      <c r="H5" s="45"/>
    </row>
    <row r="6" spans="1:8" x14ac:dyDescent="0.35">
      <c r="A6" s="51" t="s">
        <v>265</v>
      </c>
      <c r="B6" s="52" t="s">
        <v>266</v>
      </c>
      <c r="C6" s="51" t="s">
        <v>255</v>
      </c>
      <c r="D6" s="51" t="s">
        <v>262</v>
      </c>
      <c r="E6" s="51" t="s">
        <v>262</v>
      </c>
      <c r="F6" s="51" t="s">
        <v>262</v>
      </c>
      <c r="G6" s="51" t="s">
        <v>269</v>
      </c>
      <c r="H6" s="45"/>
    </row>
    <row r="7" spans="1:8" x14ac:dyDescent="0.35">
      <c r="B7" s="47"/>
      <c r="C7" s="48"/>
      <c r="D7" s="49"/>
      <c r="E7" s="50"/>
      <c r="F7" s="50"/>
      <c r="G7" s="50"/>
    </row>
  </sheetData>
  <mergeCells count="5">
    <mergeCell ref="G1:G2"/>
    <mergeCell ref="D1:F1"/>
    <mergeCell ref="B1:B2"/>
    <mergeCell ref="C1:C2"/>
    <mergeCell ref="A1:A2"/>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workbookViewId="0"/>
  </sheetViews>
  <sheetFormatPr defaultRowHeight="14.5" x14ac:dyDescent="0.35"/>
  <cols>
    <col min="1" max="1" width="17" customWidth="1"/>
    <col min="2" max="2" width="21.81640625" customWidth="1"/>
    <col min="7" max="7" width="23.453125" customWidth="1"/>
    <col min="8" max="8" width="15.26953125" customWidth="1"/>
    <col min="9" max="9" width="25.1796875" customWidth="1"/>
  </cols>
  <sheetData>
    <row r="1" spans="1:9" ht="29.5" thickBot="1" x14ac:dyDescent="0.4">
      <c r="A1" s="66" t="s">
        <v>4</v>
      </c>
      <c r="B1" s="67" t="s">
        <v>292</v>
      </c>
      <c r="C1" s="67" t="s">
        <v>293</v>
      </c>
      <c r="D1" s="67" t="s">
        <v>294</v>
      </c>
      <c r="E1" s="67" t="s">
        <v>295</v>
      </c>
      <c r="F1" s="67" t="s">
        <v>296</v>
      </c>
      <c r="G1" s="67" t="s">
        <v>297</v>
      </c>
      <c r="H1" s="67" t="s">
        <v>75</v>
      </c>
      <c r="I1" s="67" t="s">
        <v>76</v>
      </c>
    </row>
    <row r="2" spans="1:9" ht="15" thickBot="1" x14ac:dyDescent="0.4">
      <c r="A2" s="114" t="s">
        <v>298</v>
      </c>
      <c r="B2" s="115"/>
      <c r="C2" s="115"/>
      <c r="D2" s="115"/>
      <c r="E2" s="115"/>
      <c r="F2" s="115"/>
      <c r="G2" s="115"/>
      <c r="H2" s="115"/>
      <c r="I2" s="126"/>
    </row>
    <row r="3" spans="1:9" ht="29.5" thickBot="1" x14ac:dyDescent="0.4">
      <c r="A3" s="113" t="s">
        <v>105</v>
      </c>
      <c r="B3" s="113" t="s">
        <v>299</v>
      </c>
      <c r="C3" s="113">
        <v>1001</v>
      </c>
      <c r="D3" s="113" t="s">
        <v>300</v>
      </c>
      <c r="E3" s="113" t="s">
        <v>301</v>
      </c>
      <c r="F3" s="113">
        <v>20180216</v>
      </c>
      <c r="G3" s="71" t="s">
        <v>302</v>
      </c>
      <c r="H3" s="71">
        <v>1001001</v>
      </c>
      <c r="I3" s="71" t="s">
        <v>303</v>
      </c>
    </row>
    <row r="4" spans="1:9" ht="29.5" thickBot="1" x14ac:dyDescent="0.4">
      <c r="A4" s="104"/>
      <c r="B4" s="104"/>
      <c r="C4" s="104"/>
      <c r="D4" s="104"/>
      <c r="E4" s="104"/>
      <c r="F4" s="104"/>
      <c r="G4" s="71" t="s">
        <v>304</v>
      </c>
      <c r="H4" s="71">
        <v>1001002</v>
      </c>
      <c r="I4" s="71" t="s">
        <v>305</v>
      </c>
    </row>
    <row r="5" spans="1:9" ht="29.5" thickBot="1" x14ac:dyDescent="0.4">
      <c r="A5" s="104"/>
      <c r="B5" s="104"/>
      <c r="C5" s="104"/>
      <c r="D5" s="104"/>
      <c r="E5" s="104"/>
      <c r="F5" s="104"/>
      <c r="G5" s="71" t="s">
        <v>306</v>
      </c>
      <c r="H5" s="71">
        <v>1001003</v>
      </c>
      <c r="I5" s="71" t="s">
        <v>307</v>
      </c>
    </row>
    <row r="6" spans="1:9" ht="29.5" thickBot="1" x14ac:dyDescent="0.4">
      <c r="A6" s="117"/>
      <c r="B6" s="117"/>
      <c r="C6" s="117"/>
      <c r="D6" s="117"/>
      <c r="E6" s="117"/>
      <c r="F6" s="117"/>
      <c r="G6" s="71" t="s">
        <v>308</v>
      </c>
      <c r="H6" s="71">
        <v>1001004</v>
      </c>
      <c r="I6" s="71" t="s">
        <v>309</v>
      </c>
    </row>
    <row r="7" spans="1:9" ht="44" thickBot="1" x14ac:dyDescent="0.4">
      <c r="A7" s="88" t="s">
        <v>106</v>
      </c>
      <c r="B7" s="71" t="s">
        <v>310</v>
      </c>
      <c r="C7" s="71">
        <v>1002</v>
      </c>
      <c r="D7" s="71" t="s">
        <v>311</v>
      </c>
      <c r="E7" s="71" t="s">
        <v>301</v>
      </c>
      <c r="F7" s="71" t="s">
        <v>82</v>
      </c>
      <c r="G7" s="71" t="s">
        <v>312</v>
      </c>
      <c r="H7" s="71">
        <v>1002001</v>
      </c>
      <c r="I7" s="71" t="s">
        <v>313</v>
      </c>
    </row>
    <row r="8" spans="1:9" ht="29.5" thickBot="1" x14ac:dyDescent="0.4">
      <c r="A8" s="113" t="s">
        <v>546</v>
      </c>
      <c r="B8" s="113" t="s">
        <v>547</v>
      </c>
      <c r="C8" s="113">
        <v>1053</v>
      </c>
      <c r="D8" s="113" t="s">
        <v>548</v>
      </c>
      <c r="E8" s="113" t="s">
        <v>301</v>
      </c>
      <c r="F8" s="113">
        <v>20180216151030</v>
      </c>
      <c r="G8" s="71" t="s">
        <v>302</v>
      </c>
      <c r="H8" s="71">
        <v>1053001</v>
      </c>
      <c r="I8" s="71" t="s">
        <v>303</v>
      </c>
    </row>
    <row r="9" spans="1:9" ht="29.5" thickBot="1" x14ac:dyDescent="0.4">
      <c r="A9" s="117"/>
      <c r="B9" s="117"/>
      <c r="C9" s="117"/>
      <c r="D9" s="117"/>
      <c r="E9" s="117"/>
      <c r="F9" s="117"/>
      <c r="G9" s="71" t="s">
        <v>549</v>
      </c>
      <c r="H9" s="71">
        <v>1053002</v>
      </c>
      <c r="I9" s="71" t="s">
        <v>550</v>
      </c>
    </row>
  </sheetData>
  <mergeCells count="13">
    <mergeCell ref="F8:F9"/>
    <mergeCell ref="A2:I2"/>
    <mergeCell ref="A3:A6"/>
    <mergeCell ref="B3:B6"/>
    <mergeCell ref="C3:C6"/>
    <mergeCell ref="D3:D6"/>
    <mergeCell ref="E3:E6"/>
    <mergeCell ref="F3:F6"/>
    <mergeCell ref="A8:A9"/>
    <mergeCell ref="B8:B9"/>
    <mergeCell ref="C8:C9"/>
    <mergeCell ref="D8:D9"/>
    <mergeCell ref="E8:E9"/>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workbookViewId="0"/>
  </sheetViews>
  <sheetFormatPr defaultColWidth="9.1796875" defaultRowHeight="14.5" x14ac:dyDescent="0.35"/>
  <cols>
    <col min="1" max="1" width="57" style="2" bestFit="1" customWidth="1"/>
    <col min="2" max="2" width="5" style="2" bestFit="1" customWidth="1"/>
    <col min="3" max="3" width="5" style="2" customWidth="1"/>
    <col min="4" max="4" width="29.26953125" style="2" bestFit="1" customWidth="1"/>
    <col min="5" max="5" width="25.54296875" style="2" bestFit="1" customWidth="1"/>
    <col min="6" max="6" width="20" style="2" bestFit="1" customWidth="1"/>
    <col min="7" max="7" width="3.453125" style="2" bestFit="1" customWidth="1"/>
    <col min="8" max="12" width="16" style="2" bestFit="1" customWidth="1"/>
    <col min="13" max="13" width="17" style="2" bestFit="1" customWidth="1"/>
    <col min="14" max="16384" width="9.1796875" style="2"/>
  </cols>
  <sheetData>
    <row r="1" spans="1:13" x14ac:dyDescent="0.35">
      <c r="A1" s="3" t="s">
        <v>55</v>
      </c>
      <c r="B1" s="3" t="s">
        <v>36</v>
      </c>
      <c r="C1" s="3" t="s">
        <v>128</v>
      </c>
      <c r="D1" s="3" t="s">
        <v>56</v>
      </c>
      <c r="F1" s="6" t="s">
        <v>57</v>
      </c>
      <c r="G1" s="7" t="s">
        <v>58</v>
      </c>
    </row>
    <row r="2" spans="1:13" x14ac:dyDescent="0.35">
      <c r="A2" s="5" t="s">
        <v>59</v>
      </c>
      <c r="B2" s="12"/>
      <c r="C2" s="12"/>
      <c r="D2" s="13" t="s">
        <v>60</v>
      </c>
      <c r="F2" s="6" t="s">
        <v>61</v>
      </c>
      <c r="G2" s="12" t="s">
        <v>3</v>
      </c>
    </row>
    <row r="3" spans="1:13" x14ac:dyDescent="0.35">
      <c r="A3" s="5" t="s">
        <v>105</v>
      </c>
      <c r="B3" s="5">
        <v>1001</v>
      </c>
      <c r="C3" s="5" t="s">
        <v>129</v>
      </c>
      <c r="D3" s="5">
        <v>20180216</v>
      </c>
      <c r="F3" s="5" t="s">
        <v>62</v>
      </c>
      <c r="G3" s="5" t="s">
        <v>157</v>
      </c>
    </row>
    <row r="4" spans="1:13" x14ac:dyDescent="0.35">
      <c r="A4" s="5" t="s">
        <v>106</v>
      </c>
      <c r="B4" s="5">
        <v>1002</v>
      </c>
      <c r="C4" s="5" t="s">
        <v>129</v>
      </c>
      <c r="D4" s="5" t="s">
        <v>82</v>
      </c>
      <c r="F4" s="5" t="s">
        <v>63</v>
      </c>
      <c r="G4" s="5" t="s">
        <v>64</v>
      </c>
    </row>
    <row r="5" spans="1:13" x14ac:dyDescent="0.35">
      <c r="A5" s="5" t="s">
        <v>108</v>
      </c>
      <c r="B5" s="5">
        <v>1053</v>
      </c>
      <c r="C5" s="5" t="s">
        <v>129</v>
      </c>
      <c r="D5" s="12" t="s">
        <v>10</v>
      </c>
      <c r="F5" s="5" t="s">
        <v>65</v>
      </c>
      <c r="G5" s="5" t="s">
        <v>3</v>
      </c>
    </row>
    <row r="6" spans="1:13" ht="43.5" x14ac:dyDescent="0.35">
      <c r="F6" s="5" t="s">
        <v>158</v>
      </c>
      <c r="G6" s="5" t="s">
        <v>159</v>
      </c>
    </row>
    <row r="7" spans="1:13" x14ac:dyDescent="0.35">
      <c r="A7" s="3" t="s">
        <v>49</v>
      </c>
      <c r="B7" s="5"/>
      <c r="C7" s="5"/>
      <c r="D7" s="5" t="str">
        <f>$G$1</f>
        <v>{B:</v>
      </c>
    </row>
    <row r="8" spans="1:13" ht="75" customHeight="1" x14ac:dyDescent="0.35">
      <c r="A8" s="3" t="s">
        <v>50</v>
      </c>
      <c r="B8" s="5"/>
      <c r="C8" s="5"/>
      <c r="D8" s="5" t="str">
        <f>$G$4 &amp; D2 &amp; $G$6 &amp; CHAR(10)  &amp; B3 &amp; $G$3 &amp; D3  &amp; CHAR(10)  &amp; B4 &amp; $G$3 &amp; D4  &amp; CHAR(10)  &amp; B5 &amp; $G$3 &amp; D5 &amp; CHAR(10) &amp; G5</f>
        <v>{00:
1001^20180216
1002^CCBPUTIB0028
1053^20180216131410
}</v>
      </c>
    </row>
    <row r="9" spans="1:13" ht="87" x14ac:dyDescent="0.35">
      <c r="A9" s="3" t="s">
        <v>51</v>
      </c>
      <c r="B9" s="5"/>
      <c r="C9" s="5"/>
      <c r="D9" s="5"/>
      <c r="E9" s="17"/>
      <c r="F9" s="17"/>
      <c r="G9" s="17"/>
      <c r="H9" s="17"/>
      <c r="I9" s="17"/>
      <c r="J9" s="17"/>
      <c r="K9" s="17"/>
      <c r="L9" s="17"/>
      <c r="M9" s="17"/>
    </row>
    <row r="10" spans="1:13" x14ac:dyDescent="0.35">
      <c r="A10" s="3" t="s">
        <v>52</v>
      </c>
      <c r="B10" s="5"/>
      <c r="C10" s="5"/>
      <c r="D10" s="5" t="str">
        <f>$G$2</f>
        <v>}</v>
      </c>
    </row>
    <row r="11" spans="1:13" ht="114.75" customHeight="1" x14ac:dyDescent="0.35">
      <c r="A11" s="3" t="s">
        <v>53</v>
      </c>
      <c r="B11" s="5"/>
      <c r="C11" s="5"/>
      <c r="D11" s="5" t="str">
        <f xml:space="preserve"> D7 &amp; CHAR(10) &amp; D8 &amp; CHAR(10) &amp; IF(D9 = "", "", D9 &amp; CHAR(10)) &amp; IF(E9 = "", "", E9 &amp; CHAR(10)) &amp; IF(F9 = "", "", F9 &amp; CHAR(10)) &amp; IF(G9 = "", "", G9 &amp; CHAR(10)) &amp; IF(H9 = "", "", H9 &amp; CHAR(10)) &amp; IF(I9 = "", "", I9 &amp; CHAR(10)) &amp; IF(J9 = "", "", J9 &amp; CHAR(10)) &amp; IF(K9 = "", "", K9 &amp; CHAR(10)) &amp; IF(L9 = "", "", L9 &amp; CHAR(10)) &amp; IF(M9 = "", "", M9 &amp; CHAR(10)) &amp; D10</f>
        <v>{B:
{00:
1001^20180216
1002^CCBPUTIB0028
1053^20180216131410
}
}</v>
      </c>
    </row>
    <row r="12" spans="1:13" ht="145" x14ac:dyDescent="0.35">
      <c r="A12" s="3" t="s">
        <v>68</v>
      </c>
      <c r="B12" s="5"/>
      <c r="C12" s="5"/>
      <c r="D12" s="5" t="str">
        <f>'Message Header'!J12 &amp; CHAR(10) &amp;D11</f>
        <v>{H:0013401AD02CCBPUTIB0028B19070800000820180216131410BIS1_HUB       }
{B:
{00:
1001^20180216
1002^CCBPUTIB0028
1053^20180216131410
}
}</v>
      </c>
    </row>
    <row r="13" spans="1:13" ht="145" x14ac:dyDescent="0.35">
      <c r="A13" s="3" t="s">
        <v>54</v>
      </c>
      <c r="B13" s="5"/>
      <c r="C13" s="5"/>
      <c r="D13" s="5" t="s">
        <v>591</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workbookViewId="0">
      <selection sqref="A1:A2"/>
    </sheetView>
  </sheetViews>
  <sheetFormatPr defaultColWidth="30.1796875" defaultRowHeight="14.5" x14ac:dyDescent="0.35"/>
  <cols>
    <col min="1" max="1" width="7" customWidth="1"/>
    <col min="2" max="2" width="31" customWidth="1"/>
    <col min="3" max="3" width="13.54296875" bestFit="1" customWidth="1"/>
    <col min="4" max="4" width="51.81640625" customWidth="1"/>
  </cols>
  <sheetData>
    <row r="1" spans="1:4" x14ac:dyDescent="0.35">
      <c r="A1" s="129" t="s">
        <v>272</v>
      </c>
      <c r="B1" s="129" t="s">
        <v>273</v>
      </c>
      <c r="C1" s="136" t="s">
        <v>274</v>
      </c>
      <c r="D1" s="129" t="s">
        <v>275</v>
      </c>
    </row>
    <row r="2" spans="1:4" x14ac:dyDescent="0.35">
      <c r="A2" s="129"/>
      <c r="B2" s="129"/>
      <c r="C2" s="136"/>
      <c r="D2" s="129"/>
    </row>
    <row r="3" spans="1:4" x14ac:dyDescent="0.35">
      <c r="A3" s="130" t="s">
        <v>276</v>
      </c>
      <c r="B3" s="130"/>
      <c r="C3" s="130"/>
      <c r="D3" s="130"/>
    </row>
    <row r="4" spans="1:4" x14ac:dyDescent="0.35">
      <c r="A4" s="131">
        <v>1</v>
      </c>
      <c r="B4" s="132" t="s">
        <v>277</v>
      </c>
      <c r="C4" s="133">
        <v>2</v>
      </c>
      <c r="D4" s="57" t="s">
        <v>278</v>
      </c>
    </row>
    <row r="5" spans="1:4" x14ac:dyDescent="0.35">
      <c r="A5" s="131"/>
      <c r="B5" s="132"/>
      <c r="C5" s="133"/>
      <c r="D5" s="58" t="s">
        <v>279</v>
      </c>
    </row>
    <row r="6" spans="1:4" x14ac:dyDescent="0.35">
      <c r="A6" s="131"/>
      <c r="B6" s="132"/>
      <c r="C6" s="133"/>
      <c r="D6" s="58" t="s">
        <v>280</v>
      </c>
    </row>
    <row r="7" spans="1:4" x14ac:dyDescent="0.35">
      <c r="A7" s="131"/>
      <c r="B7" s="132"/>
      <c r="C7" s="133"/>
      <c r="D7" s="58" t="s">
        <v>281</v>
      </c>
    </row>
    <row r="8" spans="1:4" x14ac:dyDescent="0.35">
      <c r="A8" s="131"/>
      <c r="B8" s="132"/>
      <c r="C8" s="133"/>
      <c r="D8" s="58"/>
    </row>
    <row r="9" spans="1:4" x14ac:dyDescent="0.35">
      <c r="A9" s="131"/>
      <c r="B9" s="132"/>
      <c r="C9" s="133"/>
      <c r="D9" s="58" t="s">
        <v>282</v>
      </c>
    </row>
    <row r="10" spans="1:4" x14ac:dyDescent="0.35">
      <c r="A10" s="131"/>
      <c r="B10" s="132"/>
      <c r="C10" s="133"/>
      <c r="D10" s="58" t="s">
        <v>283</v>
      </c>
    </row>
    <row r="11" spans="1:4" x14ac:dyDescent="0.35">
      <c r="A11" s="131"/>
      <c r="B11" s="132"/>
      <c r="C11" s="133"/>
      <c r="D11" s="58" t="s">
        <v>284</v>
      </c>
    </row>
    <row r="12" spans="1:4" x14ac:dyDescent="0.35">
      <c r="A12" s="131"/>
      <c r="B12" s="132"/>
      <c r="C12" s="133"/>
      <c r="D12" s="59" t="s">
        <v>285</v>
      </c>
    </row>
    <row r="13" spans="1:4" x14ac:dyDescent="0.35">
      <c r="A13" s="130">
        <v>2</v>
      </c>
      <c r="B13" s="134" t="s">
        <v>286</v>
      </c>
      <c r="C13" s="135">
        <v>2</v>
      </c>
      <c r="D13" s="60" t="s">
        <v>278</v>
      </c>
    </row>
    <row r="14" spans="1:4" x14ac:dyDescent="0.35">
      <c r="A14" s="130"/>
      <c r="B14" s="134"/>
      <c r="C14" s="135"/>
      <c r="D14" s="61"/>
    </row>
    <row r="15" spans="1:4" x14ac:dyDescent="0.35">
      <c r="A15" s="130"/>
      <c r="B15" s="134"/>
      <c r="C15" s="135"/>
      <c r="D15" s="62" t="s">
        <v>279</v>
      </c>
    </row>
    <row r="16" spans="1:4" x14ac:dyDescent="0.35">
      <c r="A16" s="130"/>
      <c r="B16" s="134"/>
      <c r="C16" s="135"/>
      <c r="D16" s="62" t="s">
        <v>280</v>
      </c>
    </row>
    <row r="17" spans="1:4" x14ac:dyDescent="0.35">
      <c r="A17" s="130"/>
      <c r="B17" s="134"/>
      <c r="C17" s="135"/>
      <c r="D17" s="62" t="s">
        <v>281</v>
      </c>
    </row>
    <row r="18" spans="1:4" x14ac:dyDescent="0.35">
      <c r="A18" s="130"/>
      <c r="B18" s="134"/>
      <c r="C18" s="135"/>
      <c r="D18" s="61"/>
    </row>
    <row r="19" spans="1:4" x14ac:dyDescent="0.35">
      <c r="A19" s="130"/>
      <c r="B19" s="134"/>
      <c r="C19" s="135"/>
      <c r="D19" s="63" t="s">
        <v>282</v>
      </c>
    </row>
    <row r="20" spans="1:4" x14ac:dyDescent="0.35">
      <c r="A20" s="130"/>
      <c r="B20" s="134"/>
      <c r="C20" s="135"/>
      <c r="D20" s="61"/>
    </row>
    <row r="21" spans="1:4" x14ac:dyDescent="0.35">
      <c r="A21" s="130"/>
      <c r="B21" s="134"/>
      <c r="C21" s="135"/>
      <c r="D21" s="64" t="s">
        <v>283</v>
      </c>
    </row>
    <row r="22" spans="1:4" x14ac:dyDescent="0.35">
      <c r="A22" s="130"/>
      <c r="B22" s="134"/>
      <c r="C22" s="135"/>
      <c r="D22" s="61"/>
    </row>
    <row r="23" spans="1:4" x14ac:dyDescent="0.35">
      <c r="A23" s="130"/>
      <c r="B23" s="134"/>
      <c r="C23" s="135"/>
      <c r="D23" s="64" t="s">
        <v>284</v>
      </c>
    </row>
    <row r="24" spans="1:4" x14ac:dyDescent="0.35">
      <c r="A24" s="130"/>
      <c r="B24" s="134"/>
      <c r="C24" s="135"/>
      <c r="D24" s="61"/>
    </row>
    <row r="25" spans="1:4" x14ac:dyDescent="0.35">
      <c r="A25" s="130"/>
      <c r="B25" s="134"/>
      <c r="C25" s="135"/>
      <c r="D25" s="65" t="s">
        <v>285</v>
      </c>
    </row>
    <row r="26" spans="1:4" ht="29" x14ac:dyDescent="0.35">
      <c r="A26" s="53">
        <v>3</v>
      </c>
      <c r="B26" s="54" t="s">
        <v>287</v>
      </c>
      <c r="C26" s="55"/>
      <c r="D26" s="56" t="s">
        <v>288</v>
      </c>
    </row>
  </sheetData>
  <mergeCells count="11">
    <mergeCell ref="A13:A25"/>
    <mergeCell ref="B13:B25"/>
    <mergeCell ref="C13:C25"/>
    <mergeCell ref="C1:C2"/>
    <mergeCell ref="A1:A2"/>
    <mergeCell ref="B1:B2"/>
    <mergeCell ref="D1:D2"/>
    <mergeCell ref="A3:D3"/>
    <mergeCell ref="A4:A12"/>
    <mergeCell ref="B4:B12"/>
    <mergeCell ref="C4:C12"/>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heetViews>
  <sheetFormatPr defaultColWidth="9.1796875" defaultRowHeight="14.5" x14ac:dyDescent="0.35"/>
  <cols>
    <col min="1" max="1" width="57" style="2" bestFit="1" customWidth="1"/>
    <col min="2" max="2" width="5" style="2" bestFit="1" customWidth="1"/>
    <col min="3" max="3" width="5" style="2" customWidth="1"/>
    <col min="4" max="4" width="29.26953125" style="2" bestFit="1" customWidth="1"/>
    <col min="5" max="5" width="25.54296875" style="2" bestFit="1" customWidth="1"/>
    <col min="6" max="6" width="20" style="2" bestFit="1" customWidth="1"/>
    <col min="7" max="7" width="3.453125" style="2" bestFit="1" customWidth="1"/>
    <col min="8" max="12" width="16" style="2" bestFit="1" customWidth="1"/>
    <col min="13" max="13" width="17" style="2" bestFit="1" customWidth="1"/>
    <col min="14" max="16384" width="9.1796875" style="2"/>
  </cols>
  <sheetData>
    <row r="1" spans="1:13" x14ac:dyDescent="0.35">
      <c r="A1" s="3" t="s">
        <v>55</v>
      </c>
      <c r="B1" s="3" t="s">
        <v>36</v>
      </c>
      <c r="C1" s="3" t="s">
        <v>128</v>
      </c>
      <c r="D1" s="3" t="s">
        <v>56</v>
      </c>
      <c r="F1" s="6" t="s">
        <v>57</v>
      </c>
      <c r="G1" s="7" t="s">
        <v>58</v>
      </c>
    </row>
    <row r="2" spans="1:13" x14ac:dyDescent="0.35">
      <c r="A2" s="5" t="s">
        <v>59</v>
      </c>
      <c r="B2" s="12"/>
      <c r="C2" s="12"/>
      <c r="D2" s="13" t="s">
        <v>60</v>
      </c>
      <c r="F2" s="6" t="s">
        <v>61</v>
      </c>
      <c r="G2" s="12" t="s">
        <v>3</v>
      </c>
    </row>
    <row r="3" spans="1:13" x14ac:dyDescent="0.35">
      <c r="A3" s="5" t="s">
        <v>108</v>
      </c>
      <c r="B3" s="5">
        <v>1053</v>
      </c>
      <c r="C3" s="5" t="s">
        <v>129</v>
      </c>
      <c r="D3" s="12" t="s">
        <v>10</v>
      </c>
      <c r="F3" s="5" t="s">
        <v>62</v>
      </c>
      <c r="G3" s="5" t="s">
        <v>157</v>
      </c>
    </row>
    <row r="4" spans="1:13" x14ac:dyDescent="0.35">
      <c r="A4" s="5"/>
      <c r="B4" s="5"/>
      <c r="C4" s="5"/>
      <c r="D4" s="5"/>
      <c r="F4" s="5" t="s">
        <v>63</v>
      </c>
      <c r="G4" s="5" t="s">
        <v>64</v>
      </c>
    </row>
    <row r="5" spans="1:13" x14ac:dyDescent="0.35">
      <c r="F5" s="5" t="s">
        <v>65</v>
      </c>
      <c r="G5" s="5" t="s">
        <v>3</v>
      </c>
    </row>
    <row r="6" spans="1:13" ht="43.5" x14ac:dyDescent="0.35">
      <c r="A6" s="3" t="s">
        <v>49</v>
      </c>
      <c r="B6" s="5"/>
      <c r="C6" s="5"/>
      <c r="D6" s="5" t="str">
        <f>$G$1</f>
        <v>{B:</v>
      </c>
      <c r="F6" s="5" t="s">
        <v>158</v>
      </c>
      <c r="G6" s="5" t="s">
        <v>159</v>
      </c>
    </row>
    <row r="7" spans="1:13" ht="43.5" x14ac:dyDescent="0.35">
      <c r="A7" s="3" t="s">
        <v>50</v>
      </c>
      <c r="B7" s="5"/>
      <c r="C7" s="5"/>
      <c r="D7" s="5" t="str">
        <f>$G$4 &amp; D2 &amp; $G$6 &amp; CHAR(10)  &amp;B3 &amp; $G$3 &amp; D3  &amp; CHAR(10)  &amp; G5</f>
        <v>{00:
1053^20180216131410
}</v>
      </c>
    </row>
    <row r="8" spans="1:13" ht="87" x14ac:dyDescent="0.35">
      <c r="A8" s="3" t="s">
        <v>51</v>
      </c>
      <c r="B8" s="5"/>
      <c r="C8" s="5"/>
      <c r="D8" s="5"/>
    </row>
    <row r="9" spans="1:13" x14ac:dyDescent="0.35">
      <c r="A9" s="3" t="s">
        <v>52</v>
      </c>
      <c r="B9" s="5"/>
      <c r="C9" s="5"/>
      <c r="D9" s="5" t="str">
        <f>$G$2</f>
        <v>}</v>
      </c>
      <c r="E9" s="17"/>
      <c r="F9" s="17"/>
      <c r="G9" s="17"/>
      <c r="H9" s="17"/>
      <c r="I9" s="17"/>
      <c r="J9" s="17"/>
      <c r="K9" s="17"/>
      <c r="L9" s="17"/>
      <c r="M9" s="17"/>
    </row>
    <row r="10" spans="1:13" ht="72.5" x14ac:dyDescent="0.35">
      <c r="A10" s="3" t="s">
        <v>53</v>
      </c>
      <c r="B10" s="5"/>
      <c r="C10" s="5"/>
      <c r="D10" s="5" t="str">
        <f xml:space="preserve"> D6 &amp; CHAR(10) &amp; D7 &amp; CHAR(10) &amp; IF(D8 = "", "", D8 &amp; CHAR(10)) &amp; IF(E9 = "", "", E9 &amp; CHAR(10)) &amp; IF(F9 = "", "", F9 &amp; CHAR(10)) &amp; IF(G9 = "", "", G9 &amp; CHAR(10)) &amp; IF(H9 = "", "", H9 &amp; CHAR(10)) &amp; IF(I9 = "", "", I9 &amp; CHAR(10)) &amp; IF(J9 = "", "", J9 &amp; CHAR(10)) &amp; IF(K9 = "", "", K9 &amp; CHAR(10)) &amp; IF(L9 = "", "", L9 &amp; CHAR(10)) &amp; IF(M9 = "", "", M9 &amp; CHAR(10)) &amp; D9</f>
        <v>{B:
{00:
1053^20180216131410
}
}</v>
      </c>
    </row>
    <row r="11" spans="1:13" ht="132" customHeight="1" x14ac:dyDescent="0.35">
      <c r="A11" s="3" t="s">
        <v>68</v>
      </c>
      <c r="B11" s="5"/>
      <c r="C11" s="5"/>
      <c r="D11" s="5" t="e">
        <f>'Message Header'!#REF! &amp; CHAR(10) &amp;D10</f>
        <v>#REF!</v>
      </c>
    </row>
    <row r="12" spans="1:13" ht="122.25" customHeight="1" x14ac:dyDescent="0.35">
      <c r="A12" s="3" t="s">
        <v>54</v>
      </c>
      <c r="B12" s="5"/>
      <c r="C12" s="5"/>
      <c r="D12" s="5" t="s">
        <v>160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U12"/>
  <sheetViews>
    <sheetView workbookViewId="0">
      <selection activeCell="E12" sqref="E12"/>
    </sheetView>
  </sheetViews>
  <sheetFormatPr defaultColWidth="9.1796875" defaultRowHeight="14.5" x14ac:dyDescent="0.35"/>
  <cols>
    <col min="1" max="1" width="26.54296875" style="8" bestFit="1" customWidth="1"/>
    <col min="2" max="5" width="54.54296875" style="8" bestFit="1" customWidth="1"/>
    <col min="6" max="7" width="53.7265625" style="8" customWidth="1"/>
    <col min="8" max="8" width="53.81640625" style="8" customWidth="1"/>
    <col min="9" max="9" width="54.54296875" style="8" customWidth="1"/>
    <col min="10" max="10" width="55" style="8" bestFit="1" customWidth="1"/>
    <col min="11" max="16384" width="9.1796875" style="8"/>
  </cols>
  <sheetData>
    <row r="1" spans="1:619" x14ac:dyDescent="0.35">
      <c r="A1" s="6" t="s">
        <v>0</v>
      </c>
      <c r="B1" s="7" t="s">
        <v>1</v>
      </c>
    </row>
    <row r="2" spans="1:619" x14ac:dyDescent="0.35">
      <c r="A2" s="6" t="s">
        <v>2</v>
      </c>
      <c r="B2" s="1" t="s">
        <v>3</v>
      </c>
    </row>
    <row r="3" spans="1:619" x14ac:dyDescent="0.35">
      <c r="A3" s="9"/>
      <c r="B3" s="10"/>
    </row>
    <row r="4" spans="1:619" x14ac:dyDescent="0.35">
      <c r="A4" s="11" t="s">
        <v>4</v>
      </c>
      <c r="B4" s="11" t="s">
        <v>17</v>
      </c>
      <c r="C4" s="11" t="s">
        <v>16</v>
      </c>
      <c r="D4" s="11" t="s">
        <v>15</v>
      </c>
      <c r="E4" s="11" t="s">
        <v>14</v>
      </c>
      <c r="F4" s="11" t="s">
        <v>115</v>
      </c>
      <c r="G4" s="11" t="s">
        <v>18</v>
      </c>
      <c r="H4" s="11" t="s">
        <v>121</v>
      </c>
      <c r="I4" s="11" t="s">
        <v>569</v>
      </c>
      <c r="J4" s="11" t="s">
        <v>19</v>
      </c>
    </row>
    <row r="5" spans="1:619" x14ac:dyDescent="0.35">
      <c r="A5" s="5" t="s">
        <v>12</v>
      </c>
      <c r="B5" s="26">
        <f>LEN($B$1) + 5 + LEN(B6) + LEN(B7) + LEN(B8) + LEN(B9) + LEN($B$2) + 1 + LEN(CustomerOnboardingApproval_Samp!D35)+LEN(B10)</f>
        <v>484</v>
      </c>
      <c r="C5" s="26">
        <f>LEN($B$1) + 5 + LEN(C6) + LEN(C7) + LEN(C8) + LEN(C9) + LEN($B$2) + 1 + LEN(Limits_Sample!D40)+LEN(C10)</f>
        <v>569</v>
      </c>
      <c r="D5" s="26">
        <f>LEN($B$1) + 5 + LEN(D6) + LEN(D7) + LEN(D8) + LEN(D9) + LEN($B$2) + 1 + LEN(Markup_Sample!D24)+LEN(D10)</f>
        <v>319</v>
      </c>
      <c r="E5" s="26">
        <f>LEN($B$1) + 5 + LEN(E6) + LEN(E7) + LEN(E8) + LEN(E9) + LEN($B$2) + 1 + LEN('Swap Quotes_Sample'!D19)+LEN(E10)</f>
        <v>566</v>
      </c>
      <c r="F5" s="26">
        <f>LEN($B$1) + 5 + LEN(F6) + LEN(F7) + LEN(F8) + LEN(F9) + LEN($B$2) + 1 + LEN('Trade Response_Sample'!D12)+LEN(F10)</f>
        <v>598</v>
      </c>
      <c r="G5" s="26">
        <f>LEN($B$1) + 5 + LEN(G6) + LEN(G7) + LEN(G8) + LEN(G9) + LEN($B$2) + 1 + LEN('Process Status_Sample'!D21)+LEN(G10)</f>
        <v>286</v>
      </c>
      <c r="H5" s="26">
        <f>LEN($B$1) + 5 + LEN(H6) + LEN(H7) + LEN(H8) + LEN(H9) + LEN($B$2) + 1 +  LEN('Trade Reconciliation_Sample'!D14)+LEN(H10)</f>
        <v>229</v>
      </c>
      <c r="I5" s="26">
        <f>LEN($B$1) + 5 + LEN(I6) + LEN(I7) + LEN(I8) + LEN(I9) + LEN($B$2) + 1 +  LEN(Acknowledgement_Sample!D11)+LEN(I10)</f>
        <v>144</v>
      </c>
      <c r="J5" s="26">
        <f>LEN($B$1) + 5 + LEN(J6) + LEN(J7) + LEN(J8) + LEN(J9) + LEN($B$2) + 1 + LEN(ResendMessagesAfterTimestamp_Sa!D11)+LEN(J10)</f>
        <v>134</v>
      </c>
    </row>
    <row r="6" spans="1:619" x14ac:dyDescent="0.35">
      <c r="A6" s="5" t="s">
        <v>6</v>
      </c>
      <c r="B6" s="12" t="s">
        <v>5</v>
      </c>
      <c r="C6" s="12" t="s">
        <v>5</v>
      </c>
      <c r="D6" s="12" t="s">
        <v>5</v>
      </c>
      <c r="E6" s="12" t="s">
        <v>5</v>
      </c>
      <c r="F6" s="12" t="s">
        <v>5</v>
      </c>
      <c r="G6" s="12" t="s">
        <v>5</v>
      </c>
      <c r="H6" s="12" t="s">
        <v>5</v>
      </c>
      <c r="I6" s="12" t="s">
        <v>5</v>
      </c>
      <c r="J6" s="12" t="s">
        <v>5</v>
      </c>
    </row>
    <row r="7" spans="1:619" x14ac:dyDescent="0.35">
      <c r="A7" s="5" t="s">
        <v>7</v>
      </c>
      <c r="B7" s="5" t="s">
        <v>13</v>
      </c>
      <c r="C7" s="5" t="s">
        <v>20</v>
      </c>
      <c r="D7" s="5" t="s">
        <v>21</v>
      </c>
      <c r="E7" s="5" t="s">
        <v>22</v>
      </c>
      <c r="F7" s="5" t="s">
        <v>116</v>
      </c>
      <c r="G7" s="5" t="s">
        <v>77</v>
      </c>
      <c r="H7" s="5" t="s">
        <v>124</v>
      </c>
      <c r="I7" s="5" t="s">
        <v>570</v>
      </c>
      <c r="J7" s="5" t="s">
        <v>80</v>
      </c>
    </row>
    <row r="8" spans="1:619" ht="29" x14ac:dyDescent="0.35">
      <c r="A8" s="6" t="s">
        <v>8</v>
      </c>
      <c r="B8" s="6" t="s">
        <v>572</v>
      </c>
      <c r="C8" s="6" t="s">
        <v>576</v>
      </c>
      <c r="D8" s="6" t="s">
        <v>577</v>
      </c>
      <c r="E8" s="6" t="s">
        <v>578</v>
      </c>
      <c r="F8" s="6" t="s">
        <v>582</v>
      </c>
      <c r="G8" s="6" t="s">
        <v>579</v>
      </c>
      <c r="H8" s="6" t="s">
        <v>581</v>
      </c>
      <c r="I8" s="6" t="s">
        <v>576</v>
      </c>
      <c r="J8" s="6" t="s">
        <v>580</v>
      </c>
    </row>
    <row r="9" spans="1:619" x14ac:dyDescent="0.35">
      <c r="A9" s="5" t="s">
        <v>9</v>
      </c>
      <c r="B9" s="12" t="s">
        <v>10</v>
      </c>
      <c r="C9" s="12" t="s">
        <v>10</v>
      </c>
      <c r="D9" s="12" t="s">
        <v>10</v>
      </c>
      <c r="E9" s="12" t="s">
        <v>162</v>
      </c>
      <c r="F9" s="12" t="s">
        <v>10</v>
      </c>
      <c r="G9" s="12" t="s">
        <v>10</v>
      </c>
      <c r="H9" s="12" t="s">
        <v>10</v>
      </c>
      <c r="I9" s="12" t="s">
        <v>10</v>
      </c>
      <c r="J9" s="12" t="s">
        <v>10</v>
      </c>
      <c r="K9" s="37"/>
      <c r="ID9" s="40"/>
    </row>
    <row r="10" spans="1:619" s="33" customFormat="1" x14ac:dyDescent="0.35">
      <c r="A10" s="34" t="s">
        <v>250</v>
      </c>
      <c r="B10" s="35" t="s">
        <v>246</v>
      </c>
      <c r="C10" s="35" t="s">
        <v>247</v>
      </c>
      <c r="D10" s="35" t="s">
        <v>248</v>
      </c>
      <c r="E10" s="35" t="s">
        <v>249</v>
      </c>
      <c r="F10" s="35" t="s">
        <v>583</v>
      </c>
      <c r="G10" s="35" t="s">
        <v>583</v>
      </c>
      <c r="H10" s="35" t="s">
        <v>583</v>
      </c>
      <c r="I10" s="36" t="s">
        <v>251</v>
      </c>
      <c r="J10" s="36" t="s">
        <v>246</v>
      </c>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c r="BM10" s="41"/>
      <c r="BN10" s="41"/>
      <c r="BO10" s="41"/>
      <c r="BP10" s="41"/>
      <c r="BQ10" s="41"/>
      <c r="BR10" s="41"/>
      <c r="BS10" s="41"/>
      <c r="BT10" s="41"/>
      <c r="BU10" s="41"/>
      <c r="BV10" s="41"/>
      <c r="BW10" s="41"/>
      <c r="BX10" s="41"/>
      <c r="BY10" s="41"/>
      <c r="BZ10" s="41"/>
      <c r="CA10" s="41"/>
      <c r="CB10" s="41"/>
      <c r="CC10" s="41"/>
      <c r="CD10" s="41"/>
      <c r="CE10" s="41"/>
      <c r="CF10" s="41"/>
      <c r="CG10" s="41"/>
      <c r="CH10" s="41"/>
      <c r="CI10" s="41"/>
      <c r="CJ10" s="41"/>
      <c r="CK10" s="41"/>
      <c r="CL10" s="41"/>
      <c r="CM10" s="41"/>
      <c r="CN10" s="41"/>
      <c r="CO10" s="41"/>
      <c r="CP10" s="41"/>
      <c r="CQ10" s="41"/>
      <c r="CR10" s="41"/>
      <c r="CS10" s="41"/>
      <c r="CT10" s="41"/>
      <c r="CU10" s="41"/>
      <c r="CV10" s="41"/>
      <c r="CW10" s="41"/>
      <c r="CX10" s="41"/>
      <c r="CY10" s="41"/>
      <c r="CZ10" s="41"/>
      <c r="DA10" s="41"/>
      <c r="DB10" s="41"/>
      <c r="DC10" s="41"/>
      <c r="DD10" s="41"/>
      <c r="DE10" s="41"/>
      <c r="DF10" s="41"/>
      <c r="DG10" s="41"/>
      <c r="DH10" s="41"/>
      <c r="DI10" s="41"/>
      <c r="DJ10" s="41"/>
      <c r="DK10" s="41"/>
      <c r="DL10" s="41"/>
      <c r="DM10" s="41"/>
      <c r="DN10" s="41"/>
      <c r="DO10" s="41"/>
      <c r="DP10" s="41"/>
      <c r="DQ10" s="41"/>
      <c r="DR10" s="41"/>
      <c r="DS10" s="41"/>
      <c r="DT10" s="41"/>
      <c r="DU10" s="41"/>
      <c r="DV10" s="41"/>
      <c r="DW10" s="41"/>
      <c r="DX10" s="41"/>
      <c r="DY10" s="41"/>
      <c r="DZ10" s="41"/>
      <c r="EA10" s="41"/>
      <c r="EB10" s="41"/>
      <c r="EC10" s="41"/>
      <c r="ED10" s="41"/>
      <c r="EE10" s="41"/>
      <c r="EF10" s="41"/>
      <c r="EG10" s="41"/>
      <c r="EH10" s="41"/>
      <c r="EI10" s="41"/>
      <c r="EJ10" s="41"/>
      <c r="EK10" s="41"/>
      <c r="EL10" s="41"/>
      <c r="EM10" s="41"/>
      <c r="EN10" s="41"/>
      <c r="EO10" s="41"/>
      <c r="EP10" s="41"/>
      <c r="EQ10" s="41"/>
      <c r="ER10" s="41"/>
      <c r="ES10" s="41"/>
      <c r="ET10" s="41"/>
      <c r="EU10" s="41"/>
      <c r="EV10" s="41"/>
      <c r="EW10" s="41"/>
      <c r="EX10" s="41"/>
      <c r="EY10" s="41"/>
      <c r="EZ10" s="41"/>
      <c r="FA10" s="41"/>
      <c r="FB10" s="41"/>
      <c r="FC10" s="41"/>
      <c r="FD10" s="41"/>
      <c r="FE10" s="41"/>
      <c r="FF10" s="41"/>
      <c r="FG10" s="41"/>
      <c r="FH10" s="41"/>
      <c r="FI10" s="41"/>
      <c r="FJ10" s="41"/>
      <c r="FK10" s="41"/>
      <c r="FL10" s="41"/>
      <c r="FM10" s="41"/>
      <c r="FN10" s="41"/>
      <c r="FO10" s="41"/>
      <c r="FP10" s="41"/>
      <c r="FQ10" s="41"/>
      <c r="FR10" s="41"/>
      <c r="FS10" s="41"/>
      <c r="FT10" s="41"/>
      <c r="FU10" s="41"/>
      <c r="FV10" s="41"/>
      <c r="FW10" s="41"/>
      <c r="FX10" s="41"/>
      <c r="FY10" s="41"/>
      <c r="FZ10" s="41"/>
      <c r="GA10" s="41"/>
      <c r="GB10" s="41"/>
      <c r="GC10" s="41"/>
      <c r="GD10" s="41"/>
      <c r="GE10" s="41"/>
      <c r="GF10" s="41"/>
      <c r="GG10" s="41"/>
      <c r="GH10" s="41"/>
      <c r="GI10" s="41"/>
      <c r="GJ10" s="41"/>
      <c r="GK10" s="41"/>
      <c r="GL10" s="41"/>
      <c r="GM10" s="41"/>
      <c r="GN10" s="41"/>
      <c r="GO10" s="41"/>
      <c r="GP10" s="41"/>
      <c r="GQ10" s="41"/>
      <c r="GR10" s="41"/>
      <c r="GS10" s="41"/>
      <c r="GT10" s="41"/>
      <c r="GU10" s="41"/>
      <c r="GV10" s="41"/>
      <c r="GW10" s="41"/>
      <c r="GX10" s="41"/>
      <c r="GY10" s="41"/>
      <c r="GZ10" s="41"/>
      <c r="HA10" s="41"/>
      <c r="HB10" s="41"/>
      <c r="HC10" s="41"/>
      <c r="HD10" s="41"/>
      <c r="HE10" s="41"/>
      <c r="HF10" s="41"/>
      <c r="HG10" s="41"/>
      <c r="HH10" s="41"/>
      <c r="HI10" s="41"/>
      <c r="HJ10" s="41"/>
      <c r="HK10" s="41"/>
      <c r="HL10" s="41"/>
      <c r="HM10" s="41"/>
      <c r="HN10" s="41"/>
      <c r="HO10" s="41"/>
      <c r="HP10" s="41"/>
      <c r="HQ10" s="41"/>
      <c r="HR10" s="41"/>
      <c r="HS10" s="41"/>
      <c r="HT10" s="41"/>
      <c r="HU10" s="41"/>
      <c r="HV10" s="41"/>
      <c r="HW10" s="41"/>
      <c r="HX10" s="41"/>
      <c r="HY10" s="41"/>
      <c r="HZ10" s="41"/>
      <c r="IA10" s="41"/>
      <c r="IB10" s="41"/>
      <c r="IC10" s="41"/>
      <c r="ID10" s="41"/>
      <c r="IE10" s="41"/>
      <c r="IF10" s="41"/>
      <c r="IG10" s="41"/>
      <c r="IH10" s="41"/>
      <c r="II10" s="41"/>
      <c r="IJ10" s="41"/>
      <c r="IK10" s="41"/>
      <c r="IL10" s="41"/>
      <c r="IM10" s="41"/>
      <c r="IN10" s="41"/>
      <c r="IO10" s="41"/>
      <c r="IP10" s="41"/>
      <c r="IQ10" s="41"/>
      <c r="IR10" s="41"/>
      <c r="IS10" s="39"/>
      <c r="IT10" s="38"/>
      <c r="IU10" s="38"/>
      <c r="IV10" s="38"/>
      <c r="IW10" s="38"/>
      <c r="IX10" s="38"/>
      <c r="IY10" s="38"/>
      <c r="IZ10" s="38"/>
      <c r="JA10" s="38"/>
      <c r="JB10" s="38"/>
      <c r="JC10" s="38"/>
      <c r="JD10" s="38"/>
      <c r="JE10" s="38"/>
      <c r="JF10" s="38"/>
      <c r="JG10" s="38"/>
      <c r="JH10" s="38"/>
      <c r="JI10" s="38"/>
      <c r="JJ10" s="38"/>
      <c r="JK10" s="38"/>
      <c r="JL10" s="38"/>
      <c r="JM10" s="38"/>
      <c r="JN10" s="38"/>
      <c r="JO10" s="38"/>
      <c r="JP10" s="38"/>
      <c r="JQ10" s="38"/>
      <c r="JR10" s="38"/>
      <c r="JS10" s="38"/>
      <c r="JT10" s="38"/>
      <c r="JU10" s="38"/>
      <c r="JV10" s="38"/>
      <c r="JW10" s="38"/>
      <c r="JX10" s="38"/>
      <c r="JY10" s="38"/>
      <c r="JZ10" s="38"/>
      <c r="KA10" s="38"/>
      <c r="KB10" s="38"/>
      <c r="KC10" s="38"/>
      <c r="KD10" s="38"/>
      <c r="KE10" s="38"/>
      <c r="KF10" s="38"/>
      <c r="KG10" s="38"/>
      <c r="KH10" s="38"/>
      <c r="KI10" s="38"/>
      <c r="KJ10" s="38"/>
      <c r="KK10" s="38"/>
      <c r="KL10" s="38"/>
      <c r="KM10" s="38"/>
      <c r="KN10" s="38"/>
      <c r="KO10" s="38"/>
      <c r="KP10" s="38"/>
      <c r="KQ10" s="38"/>
      <c r="KR10" s="38"/>
      <c r="KS10" s="38"/>
      <c r="KT10" s="38"/>
      <c r="KU10" s="38"/>
      <c r="KV10" s="38"/>
      <c r="KW10" s="38"/>
      <c r="KX10" s="38"/>
      <c r="KY10" s="38"/>
      <c r="KZ10" s="38"/>
      <c r="LA10" s="38"/>
      <c r="LB10" s="38"/>
      <c r="LC10" s="38"/>
      <c r="LD10" s="38"/>
      <c r="LE10" s="38"/>
      <c r="LF10" s="38"/>
      <c r="LG10" s="38"/>
      <c r="LH10" s="38"/>
      <c r="LI10" s="38"/>
      <c r="LJ10" s="38"/>
      <c r="LK10" s="38"/>
      <c r="LL10" s="38"/>
      <c r="LM10" s="38"/>
      <c r="LN10" s="38"/>
      <c r="LO10" s="38"/>
      <c r="LP10" s="38"/>
      <c r="LQ10" s="38"/>
      <c r="LR10" s="38"/>
      <c r="LS10" s="38"/>
      <c r="LT10" s="38"/>
      <c r="LU10" s="38"/>
      <c r="LV10" s="38"/>
      <c r="LW10" s="38"/>
      <c r="LX10" s="38"/>
      <c r="LY10" s="38"/>
      <c r="LZ10" s="38"/>
      <c r="MA10" s="38"/>
      <c r="MB10" s="38"/>
      <c r="MC10" s="38"/>
      <c r="MD10" s="38"/>
      <c r="ME10" s="38"/>
      <c r="MF10" s="38"/>
      <c r="MG10" s="38"/>
      <c r="MH10" s="38"/>
      <c r="MI10" s="38"/>
      <c r="MJ10" s="38"/>
      <c r="MK10" s="38"/>
      <c r="ML10" s="38"/>
      <c r="MM10" s="38"/>
      <c r="MN10" s="38"/>
      <c r="MO10" s="38"/>
      <c r="MP10" s="38"/>
      <c r="MQ10" s="38"/>
      <c r="MR10" s="38"/>
      <c r="MS10" s="38"/>
      <c r="MT10" s="38"/>
      <c r="MU10" s="38"/>
      <c r="MV10" s="38"/>
      <c r="MW10" s="38"/>
      <c r="MX10" s="38"/>
      <c r="MY10" s="38"/>
      <c r="MZ10" s="38"/>
      <c r="NA10" s="38"/>
      <c r="NB10" s="38"/>
      <c r="NC10" s="38"/>
      <c r="ND10" s="38"/>
      <c r="NE10" s="38"/>
      <c r="NF10" s="38"/>
      <c r="NG10" s="38"/>
      <c r="NH10" s="38"/>
      <c r="NI10" s="38"/>
      <c r="NJ10" s="38"/>
      <c r="NK10" s="38"/>
      <c r="NL10" s="38"/>
      <c r="NM10" s="38"/>
      <c r="NN10" s="38"/>
      <c r="NO10" s="38"/>
      <c r="NP10" s="38"/>
      <c r="NQ10" s="38"/>
      <c r="NR10" s="38"/>
      <c r="NS10" s="38"/>
      <c r="NT10" s="38"/>
      <c r="NU10" s="38"/>
      <c r="NV10" s="38"/>
      <c r="NW10" s="38"/>
      <c r="NX10" s="38"/>
      <c r="NY10" s="38"/>
      <c r="NZ10" s="38"/>
      <c r="OA10" s="38"/>
      <c r="OB10" s="38"/>
      <c r="OC10" s="38"/>
      <c r="OD10" s="38"/>
      <c r="OE10" s="38"/>
      <c r="OF10" s="38"/>
      <c r="OG10" s="38"/>
      <c r="OH10" s="38"/>
      <c r="OI10" s="38"/>
      <c r="OJ10" s="38"/>
      <c r="OK10" s="38"/>
      <c r="OL10" s="38"/>
      <c r="OM10" s="38"/>
      <c r="ON10" s="38"/>
      <c r="OO10" s="38"/>
      <c r="OP10" s="38"/>
      <c r="OQ10" s="38"/>
      <c r="OR10" s="38"/>
      <c r="OS10" s="38"/>
      <c r="OT10" s="38"/>
      <c r="OU10" s="38"/>
      <c r="OV10" s="38"/>
      <c r="OW10" s="38"/>
      <c r="OX10" s="38"/>
      <c r="OY10" s="38"/>
      <c r="OZ10" s="38"/>
      <c r="PA10" s="38"/>
      <c r="PB10" s="38"/>
      <c r="PC10" s="38"/>
      <c r="PD10" s="38"/>
      <c r="PE10" s="38"/>
      <c r="PF10" s="38"/>
      <c r="PG10" s="38"/>
      <c r="PH10" s="38"/>
      <c r="PI10" s="38"/>
      <c r="PJ10" s="38"/>
      <c r="PK10" s="38"/>
      <c r="PL10" s="38"/>
      <c r="PM10" s="38"/>
      <c r="PN10" s="38"/>
      <c r="PO10" s="38"/>
      <c r="PP10" s="38"/>
      <c r="PQ10" s="38"/>
      <c r="PR10" s="38"/>
      <c r="PS10" s="38"/>
      <c r="PT10" s="38"/>
      <c r="PU10" s="38"/>
      <c r="PV10" s="38"/>
      <c r="PW10" s="38"/>
      <c r="PX10" s="38"/>
      <c r="PY10" s="38"/>
      <c r="PZ10" s="38"/>
      <c r="QA10" s="38"/>
      <c r="QB10" s="38"/>
      <c r="QC10" s="38"/>
      <c r="QD10" s="38"/>
      <c r="QE10" s="38"/>
      <c r="QF10" s="38"/>
      <c r="QG10" s="38"/>
      <c r="QH10" s="38"/>
      <c r="QI10" s="38"/>
      <c r="QJ10" s="38"/>
      <c r="QK10" s="38"/>
      <c r="QL10" s="38"/>
      <c r="QM10" s="38"/>
      <c r="QN10" s="38"/>
      <c r="QO10" s="38"/>
      <c r="QP10" s="38"/>
      <c r="QQ10" s="38"/>
      <c r="QR10" s="38"/>
      <c r="QS10" s="38"/>
      <c r="QT10" s="38"/>
      <c r="QU10" s="38"/>
      <c r="QV10" s="38"/>
      <c r="QW10" s="38"/>
      <c r="QX10" s="38"/>
      <c r="QY10" s="38"/>
      <c r="QZ10" s="38"/>
      <c r="RA10" s="38"/>
      <c r="RB10" s="38"/>
      <c r="RC10" s="38"/>
      <c r="RD10" s="38"/>
      <c r="RE10" s="38"/>
      <c r="RF10" s="38"/>
      <c r="RG10" s="38"/>
      <c r="RH10" s="38"/>
      <c r="RI10" s="38"/>
      <c r="RJ10" s="38"/>
      <c r="RK10" s="38"/>
      <c r="RL10" s="38"/>
      <c r="RM10" s="38"/>
      <c r="RN10" s="38"/>
      <c r="RO10" s="38"/>
      <c r="RP10" s="38"/>
      <c r="RQ10" s="38"/>
      <c r="RR10" s="38"/>
      <c r="RS10" s="38"/>
      <c r="RT10" s="38"/>
      <c r="RU10" s="38"/>
      <c r="RV10" s="38"/>
      <c r="RW10" s="38"/>
      <c r="RX10" s="38"/>
      <c r="RY10" s="38"/>
      <c r="RZ10" s="38"/>
      <c r="SA10" s="38"/>
      <c r="SB10" s="38"/>
      <c r="SC10" s="38"/>
      <c r="SD10" s="38"/>
      <c r="SE10" s="38"/>
      <c r="SF10" s="38"/>
      <c r="SG10" s="38"/>
      <c r="SH10" s="38"/>
      <c r="SI10" s="38"/>
      <c r="SJ10" s="38"/>
      <c r="SK10" s="38"/>
      <c r="SL10" s="38"/>
      <c r="SM10" s="38"/>
      <c r="SN10" s="38"/>
      <c r="SO10" s="38"/>
      <c r="SP10" s="38"/>
      <c r="SQ10" s="38"/>
      <c r="SR10" s="38"/>
      <c r="SS10" s="38"/>
      <c r="ST10" s="38"/>
      <c r="SU10" s="38"/>
      <c r="SV10" s="38"/>
      <c r="SW10" s="38"/>
      <c r="SX10" s="38"/>
      <c r="SY10" s="38"/>
      <c r="SZ10" s="38"/>
      <c r="TA10" s="38"/>
      <c r="TB10" s="38"/>
      <c r="TC10" s="38"/>
      <c r="TD10" s="38"/>
      <c r="TE10" s="38"/>
      <c r="TF10" s="38"/>
      <c r="TG10" s="38"/>
      <c r="TH10" s="38"/>
      <c r="TI10" s="38"/>
      <c r="TJ10" s="38"/>
      <c r="TK10" s="38"/>
      <c r="TL10" s="38"/>
      <c r="TM10" s="38"/>
      <c r="TN10" s="38"/>
      <c r="TO10" s="38"/>
      <c r="TP10" s="38"/>
      <c r="TQ10" s="38"/>
      <c r="TR10" s="38"/>
      <c r="TS10" s="38"/>
      <c r="TT10" s="38"/>
      <c r="TU10" s="38"/>
      <c r="TV10" s="38"/>
      <c r="TW10" s="38"/>
      <c r="TX10" s="38"/>
      <c r="TY10" s="38"/>
      <c r="TZ10" s="38"/>
      <c r="UA10" s="38"/>
      <c r="UB10" s="38"/>
      <c r="UC10" s="38"/>
      <c r="UD10" s="38"/>
      <c r="UE10" s="38"/>
      <c r="UF10" s="38"/>
      <c r="UG10" s="38"/>
      <c r="UH10" s="38"/>
      <c r="UI10" s="38"/>
      <c r="UJ10" s="38"/>
      <c r="UK10" s="38"/>
      <c r="UL10" s="38"/>
      <c r="UM10" s="38"/>
      <c r="UN10" s="38"/>
      <c r="UO10" s="38"/>
      <c r="UP10" s="38"/>
      <c r="UQ10" s="38"/>
      <c r="UR10" s="38"/>
      <c r="US10" s="38"/>
      <c r="UT10" s="38"/>
      <c r="UU10" s="38"/>
      <c r="UV10" s="38"/>
      <c r="UW10" s="38"/>
      <c r="UX10" s="38"/>
      <c r="UY10" s="38"/>
      <c r="UZ10" s="38"/>
      <c r="VA10" s="38"/>
      <c r="VB10" s="38"/>
      <c r="VC10" s="38"/>
      <c r="VD10" s="38"/>
      <c r="VE10" s="38"/>
      <c r="VF10" s="38"/>
      <c r="VG10" s="38"/>
      <c r="VH10" s="38"/>
      <c r="VI10" s="38"/>
      <c r="VJ10" s="38"/>
      <c r="VK10" s="38"/>
      <c r="VL10" s="38"/>
      <c r="VM10" s="38"/>
      <c r="VN10" s="38"/>
      <c r="VO10" s="38"/>
      <c r="VP10" s="38"/>
      <c r="VQ10" s="38"/>
      <c r="VR10" s="38"/>
      <c r="VS10" s="38"/>
      <c r="VT10" s="38"/>
      <c r="VU10" s="38"/>
      <c r="VV10" s="38"/>
      <c r="VW10" s="38"/>
      <c r="VX10" s="38"/>
      <c r="VY10" s="38"/>
      <c r="VZ10" s="38"/>
      <c r="WA10" s="38"/>
      <c r="WB10" s="38"/>
      <c r="WC10" s="38"/>
      <c r="WD10" s="38"/>
      <c r="WE10" s="38"/>
      <c r="WF10" s="38"/>
      <c r="WG10" s="38"/>
      <c r="WH10" s="38"/>
      <c r="WI10" s="38"/>
      <c r="WJ10" s="38"/>
      <c r="WK10" s="38"/>
      <c r="WL10" s="38"/>
      <c r="WM10" s="38"/>
      <c r="WN10" s="38"/>
      <c r="WO10" s="38"/>
      <c r="WP10" s="38"/>
      <c r="WQ10" s="38"/>
      <c r="WR10" s="38"/>
      <c r="WS10" s="38"/>
      <c r="WT10" s="38"/>
      <c r="WU10" s="38"/>
    </row>
    <row r="12" spans="1:619" ht="29" x14ac:dyDescent="0.35">
      <c r="A12" s="3" t="s">
        <v>11</v>
      </c>
      <c r="B12" s="8" t="str">
        <f t="shared" ref="B12:J12" si="0">$B$1&amp;TEXT(B5,"00000")&amp;B6&amp;B7&amp;B8&amp;B9&amp;B10&amp;$B$2</f>
        <v>{H:0048401FX01CCBPUTIB0028B19070800000120180216131410BIS1_HUB       }</v>
      </c>
      <c r="C12" s="8" t="str">
        <f t="shared" si="0"/>
        <v>{H:0056901FX02CCBPUTIB0028B19070800000220180216131410BIS2_HUB       }</v>
      </c>
      <c r="D12" s="8" t="str">
        <f t="shared" si="0"/>
        <v>{H:0031901FX03CCBPUTIB0028B19070800000320180216131410BIS3_HUB       }</v>
      </c>
      <c r="E12" s="8" t="str">
        <f t="shared" si="0"/>
        <v>{H:0056601FX04CCBPUTIB0028B19070800000420200727131410BIS4_HUB       }</v>
      </c>
      <c r="F12" s="8" t="str">
        <f t="shared" si="0"/>
        <v>{H:0059801FX05CCBPUTIB0028A19070800000520180216131410API_PI         }</v>
      </c>
      <c r="G12" s="8" t="str">
        <f t="shared" si="0"/>
        <v>{H:0028601FX06CCBPUTIB0028B19070800000620180216131410API_PI         }</v>
      </c>
      <c r="H12" s="8" t="str">
        <f t="shared" si="0"/>
        <v>{H:0022901FX07CCBPUTIB0028A19070800000720180216131410API_PI         }</v>
      </c>
      <c r="I12" s="8" t="str">
        <f t="shared" si="0"/>
        <v>{H:0014401AD01CCBPUTIB0028B19070800000220180216131410HUB_BIS5       }</v>
      </c>
      <c r="J12" s="8" t="str">
        <f t="shared" si="0"/>
        <v>{H:0013401AD02CCBPUTIB0028B19070800000820180216131410BIS1_HUB       }</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
  <sheetViews>
    <sheetView workbookViewId="0"/>
  </sheetViews>
  <sheetFormatPr defaultColWidth="9.1796875" defaultRowHeight="14.5" x14ac:dyDescent="0.35"/>
  <cols>
    <col min="1" max="1" width="22.7265625" style="80" customWidth="1"/>
    <col min="2" max="2" width="26.54296875" style="80" customWidth="1"/>
    <col min="3" max="3" width="13.81640625" style="80" customWidth="1"/>
    <col min="4" max="4" width="12.81640625" style="80" customWidth="1"/>
    <col min="5" max="5" width="11.81640625" style="80" customWidth="1"/>
    <col min="6" max="6" width="16.1796875" style="80" customWidth="1"/>
    <col min="7" max="7" width="31" style="80" customWidth="1"/>
    <col min="8" max="8" width="10.7265625" style="80" customWidth="1"/>
    <col min="9" max="9" width="33" style="80" customWidth="1"/>
    <col min="10" max="16384" width="9.1796875" style="80"/>
  </cols>
  <sheetData>
    <row r="1" spans="1:9" ht="29.5" thickBot="1" x14ac:dyDescent="0.4">
      <c r="A1" s="66" t="s">
        <v>4</v>
      </c>
      <c r="B1" s="67" t="s">
        <v>292</v>
      </c>
      <c r="C1" s="67" t="s">
        <v>293</v>
      </c>
      <c r="D1" s="67" t="s">
        <v>294</v>
      </c>
      <c r="E1" s="67" t="s">
        <v>295</v>
      </c>
      <c r="F1" s="67" t="s">
        <v>296</v>
      </c>
      <c r="G1" s="67" t="s">
        <v>297</v>
      </c>
      <c r="H1" s="67" t="s">
        <v>75</v>
      </c>
      <c r="I1" s="67" t="s">
        <v>76</v>
      </c>
    </row>
    <row r="2" spans="1:9" ht="15" thickBot="1" x14ac:dyDescent="0.4">
      <c r="A2" s="114" t="s">
        <v>298</v>
      </c>
      <c r="B2" s="115"/>
      <c r="C2" s="115"/>
      <c r="D2" s="115"/>
      <c r="E2" s="115"/>
      <c r="F2" s="115"/>
      <c r="G2" s="115"/>
      <c r="H2" s="115"/>
      <c r="I2" s="116"/>
    </row>
    <row r="3" spans="1:9" ht="15" thickBot="1" x14ac:dyDescent="0.4">
      <c r="A3" s="113" t="s">
        <v>105</v>
      </c>
      <c r="B3" s="113" t="s">
        <v>299</v>
      </c>
      <c r="C3" s="113">
        <v>1001</v>
      </c>
      <c r="D3" s="113" t="s">
        <v>300</v>
      </c>
      <c r="E3" s="113" t="s">
        <v>301</v>
      </c>
      <c r="F3" s="113">
        <v>20180216</v>
      </c>
      <c r="G3" s="71" t="s">
        <v>302</v>
      </c>
      <c r="H3" s="71">
        <v>1001001</v>
      </c>
      <c r="I3" s="71" t="s">
        <v>303</v>
      </c>
    </row>
    <row r="4" spans="1:9" ht="29.5" thickBot="1" x14ac:dyDescent="0.4">
      <c r="A4" s="104"/>
      <c r="B4" s="104"/>
      <c r="C4" s="104"/>
      <c r="D4" s="104"/>
      <c r="E4" s="104"/>
      <c r="F4" s="104"/>
      <c r="G4" s="71" t="s">
        <v>304</v>
      </c>
      <c r="H4" s="71">
        <v>1001002</v>
      </c>
      <c r="I4" s="71" t="s">
        <v>305</v>
      </c>
    </row>
    <row r="5" spans="1:9" ht="15" thickBot="1" x14ac:dyDescent="0.4">
      <c r="A5" s="104"/>
      <c r="B5" s="104"/>
      <c r="C5" s="104"/>
      <c r="D5" s="104"/>
      <c r="E5" s="104"/>
      <c r="F5" s="104"/>
      <c r="G5" s="71" t="s">
        <v>306</v>
      </c>
      <c r="H5" s="71">
        <v>1001003</v>
      </c>
      <c r="I5" s="71" t="s">
        <v>307</v>
      </c>
    </row>
    <row r="6" spans="1:9" ht="29.5" thickBot="1" x14ac:dyDescent="0.4">
      <c r="A6" s="105"/>
      <c r="B6" s="105"/>
      <c r="C6" s="105"/>
      <c r="D6" s="105"/>
      <c r="E6" s="105"/>
      <c r="F6" s="105"/>
      <c r="G6" s="71" t="s">
        <v>308</v>
      </c>
      <c r="H6" s="71">
        <v>1001004</v>
      </c>
      <c r="I6" s="71" t="s">
        <v>309</v>
      </c>
    </row>
    <row r="7" spans="1:9" ht="29.5" thickBot="1" x14ac:dyDescent="0.4">
      <c r="A7" s="68" t="s">
        <v>106</v>
      </c>
      <c r="B7" s="69" t="s">
        <v>310</v>
      </c>
      <c r="C7" s="69">
        <v>1002</v>
      </c>
      <c r="D7" s="69" t="s">
        <v>311</v>
      </c>
      <c r="E7" s="69" t="s">
        <v>301</v>
      </c>
      <c r="F7" s="69" t="s">
        <v>82</v>
      </c>
      <c r="G7" s="71" t="s">
        <v>312</v>
      </c>
      <c r="H7" s="71">
        <v>1002001</v>
      </c>
      <c r="I7" s="71" t="s">
        <v>313</v>
      </c>
    </row>
    <row r="8" spans="1:9" ht="15" thickBot="1" x14ac:dyDescent="0.4">
      <c r="A8" s="113" t="s">
        <v>107</v>
      </c>
      <c r="B8" s="113" t="s">
        <v>314</v>
      </c>
      <c r="C8" s="113">
        <v>1003</v>
      </c>
      <c r="D8" s="113" t="s">
        <v>315</v>
      </c>
      <c r="E8" s="113" t="s">
        <v>301</v>
      </c>
      <c r="F8" s="113">
        <v>1</v>
      </c>
      <c r="G8" s="71" t="s">
        <v>302</v>
      </c>
      <c r="H8" s="71">
        <v>1003001</v>
      </c>
      <c r="I8" s="71" t="s">
        <v>303</v>
      </c>
    </row>
    <row r="9" spans="1:9" ht="29.5" thickBot="1" x14ac:dyDescent="0.4">
      <c r="A9" s="104"/>
      <c r="B9" s="104"/>
      <c r="C9" s="104"/>
      <c r="D9" s="104"/>
      <c r="E9" s="104"/>
      <c r="F9" s="104"/>
      <c r="G9" s="71" t="s">
        <v>316</v>
      </c>
      <c r="H9" s="71">
        <v>1003002</v>
      </c>
      <c r="I9" s="71" t="s">
        <v>305</v>
      </c>
    </row>
    <row r="10" spans="1:9" ht="29.5" thickBot="1" x14ac:dyDescent="0.4">
      <c r="A10" s="104"/>
      <c r="B10" s="104"/>
      <c r="C10" s="104"/>
      <c r="D10" s="104"/>
      <c r="E10" s="104"/>
      <c r="F10" s="104"/>
      <c r="G10" s="71" t="s">
        <v>317</v>
      </c>
      <c r="H10" s="71">
        <v>1003003</v>
      </c>
      <c r="I10" s="71" t="s">
        <v>318</v>
      </c>
    </row>
    <row r="11" spans="1:9" ht="44" thickBot="1" x14ac:dyDescent="0.4">
      <c r="A11" s="104"/>
      <c r="B11" s="104"/>
      <c r="C11" s="104"/>
      <c r="D11" s="104"/>
      <c r="E11" s="104"/>
      <c r="F11" s="104"/>
      <c r="G11" s="71" t="s">
        <v>319</v>
      </c>
      <c r="H11" s="71">
        <v>1003004</v>
      </c>
      <c r="I11" s="71" t="s">
        <v>319</v>
      </c>
    </row>
    <row r="12" spans="1:9" ht="29.5" thickBot="1" x14ac:dyDescent="0.4">
      <c r="A12" s="105"/>
      <c r="B12" s="105"/>
      <c r="C12" s="105"/>
      <c r="D12" s="105"/>
      <c r="E12" s="105"/>
      <c r="F12" s="105"/>
      <c r="G12" s="71" t="s">
        <v>320</v>
      </c>
      <c r="H12" s="71">
        <v>1003005</v>
      </c>
      <c r="I12" s="71" t="s">
        <v>321</v>
      </c>
    </row>
    <row r="13" spans="1:9" ht="15" thickBot="1" x14ac:dyDescent="0.4">
      <c r="A13" s="109" t="s">
        <v>322</v>
      </c>
      <c r="B13" s="110"/>
      <c r="C13" s="110"/>
      <c r="D13" s="110"/>
      <c r="E13" s="110"/>
      <c r="F13" s="110"/>
      <c r="G13" s="110"/>
      <c r="H13" s="110"/>
      <c r="I13" s="111"/>
    </row>
    <row r="14" spans="1:9" ht="15" thickBot="1" x14ac:dyDescent="0.4">
      <c r="A14" s="112" t="s">
        <v>48</v>
      </c>
      <c r="B14" s="113" t="s">
        <v>323</v>
      </c>
      <c r="C14" s="113">
        <v>1004</v>
      </c>
      <c r="D14" s="113" t="s">
        <v>315</v>
      </c>
      <c r="E14" s="113" t="s">
        <v>301</v>
      </c>
      <c r="F14" s="113">
        <v>1</v>
      </c>
      <c r="G14" s="71" t="s">
        <v>302</v>
      </c>
      <c r="H14" s="71">
        <v>1004001</v>
      </c>
      <c r="I14" s="71" t="s">
        <v>303</v>
      </c>
    </row>
    <row r="15" spans="1:9" ht="29.5" thickBot="1" x14ac:dyDescent="0.4">
      <c r="A15" s="107"/>
      <c r="B15" s="104"/>
      <c r="C15" s="104"/>
      <c r="D15" s="104"/>
      <c r="E15" s="104"/>
      <c r="F15" s="104"/>
      <c r="G15" s="71" t="s">
        <v>316</v>
      </c>
      <c r="H15" s="71">
        <v>1004002</v>
      </c>
      <c r="I15" s="71" t="s">
        <v>305</v>
      </c>
    </row>
    <row r="16" spans="1:9" ht="29.5" thickBot="1" x14ac:dyDescent="0.4">
      <c r="A16" s="107"/>
      <c r="B16" s="104"/>
      <c r="C16" s="104"/>
      <c r="D16" s="104"/>
      <c r="E16" s="104"/>
      <c r="F16" s="104"/>
      <c r="G16" s="71" t="s">
        <v>324</v>
      </c>
      <c r="H16" s="71">
        <v>1004003</v>
      </c>
      <c r="I16" s="71" t="s">
        <v>325</v>
      </c>
    </row>
    <row r="17" spans="1:9" ht="29.5" thickBot="1" x14ac:dyDescent="0.4">
      <c r="A17" s="107"/>
      <c r="B17" s="104"/>
      <c r="C17" s="104"/>
      <c r="D17" s="104"/>
      <c r="E17" s="104"/>
      <c r="F17" s="104"/>
      <c r="G17" s="71" t="s">
        <v>326</v>
      </c>
      <c r="H17" s="71">
        <v>1004004</v>
      </c>
      <c r="I17" s="71" t="s">
        <v>327</v>
      </c>
    </row>
    <row r="18" spans="1:9" ht="29.5" thickBot="1" x14ac:dyDescent="0.4">
      <c r="A18" s="108"/>
      <c r="B18" s="105"/>
      <c r="C18" s="105"/>
      <c r="D18" s="105"/>
      <c r="E18" s="105"/>
      <c r="F18" s="105"/>
      <c r="G18" s="71" t="s">
        <v>328</v>
      </c>
      <c r="H18" s="71">
        <v>1004005</v>
      </c>
      <c r="I18" s="71" t="s">
        <v>329</v>
      </c>
    </row>
    <row r="19" spans="1:9" ht="15" thickBot="1" x14ac:dyDescent="0.4">
      <c r="A19" s="106" t="s">
        <v>131</v>
      </c>
      <c r="B19" s="106" t="s">
        <v>330</v>
      </c>
      <c r="C19" s="106">
        <v>1005</v>
      </c>
      <c r="D19" s="106" t="s">
        <v>331</v>
      </c>
      <c r="E19" s="106" t="s">
        <v>301</v>
      </c>
      <c r="F19" s="106" t="s">
        <v>71</v>
      </c>
      <c r="G19" s="71" t="s">
        <v>302</v>
      </c>
      <c r="H19" s="71">
        <v>1005001</v>
      </c>
      <c r="I19" s="71" t="s">
        <v>303</v>
      </c>
    </row>
    <row r="20" spans="1:9" ht="29.5" thickBot="1" x14ac:dyDescent="0.4">
      <c r="A20" s="107"/>
      <c r="B20" s="107"/>
      <c r="C20" s="107"/>
      <c r="D20" s="107"/>
      <c r="E20" s="107"/>
      <c r="F20" s="107"/>
      <c r="G20" s="71" t="s">
        <v>316</v>
      </c>
      <c r="H20" s="71">
        <v>1005002</v>
      </c>
      <c r="I20" s="71" t="s">
        <v>305</v>
      </c>
    </row>
    <row r="21" spans="1:9" ht="15" thickBot="1" x14ac:dyDescent="0.4">
      <c r="A21" s="108"/>
      <c r="B21" s="108"/>
      <c r="C21" s="108"/>
      <c r="D21" s="108"/>
      <c r="E21" s="108"/>
      <c r="F21" s="108"/>
      <c r="G21" s="71" t="s">
        <v>117</v>
      </c>
      <c r="H21" s="71">
        <v>1005003</v>
      </c>
      <c r="I21" s="71" t="s">
        <v>117</v>
      </c>
    </row>
    <row r="22" spans="1:9" ht="15" thickBot="1" x14ac:dyDescent="0.4">
      <c r="A22" s="103" t="s">
        <v>132</v>
      </c>
      <c r="B22" s="103" t="s">
        <v>132</v>
      </c>
      <c r="C22" s="103">
        <v>1008</v>
      </c>
      <c r="D22" s="103" t="s">
        <v>339</v>
      </c>
      <c r="E22" s="103" t="s">
        <v>340</v>
      </c>
      <c r="F22" s="103" t="s">
        <v>341</v>
      </c>
      <c r="G22" s="74" t="s">
        <v>335</v>
      </c>
      <c r="H22" s="74">
        <v>1008001</v>
      </c>
      <c r="I22" s="74" t="s">
        <v>342</v>
      </c>
    </row>
    <row r="23" spans="1:9" ht="29.5" thickBot="1" x14ac:dyDescent="0.4">
      <c r="A23" s="105"/>
      <c r="B23" s="105"/>
      <c r="C23" s="105"/>
      <c r="D23" s="105"/>
      <c r="E23" s="105"/>
      <c r="F23" s="105"/>
      <c r="G23" s="75" t="s">
        <v>316</v>
      </c>
      <c r="H23" s="74">
        <v>1008002</v>
      </c>
      <c r="I23" s="75" t="s">
        <v>305</v>
      </c>
    </row>
    <row r="24" spans="1:9" ht="29.5" thickBot="1" x14ac:dyDescent="0.4">
      <c r="A24" s="103" t="s">
        <v>133</v>
      </c>
      <c r="B24" s="106" t="s">
        <v>343</v>
      </c>
      <c r="C24" s="103">
        <v>1009</v>
      </c>
      <c r="D24" s="106" t="s">
        <v>339</v>
      </c>
      <c r="E24" s="103" t="s">
        <v>301</v>
      </c>
      <c r="F24" s="103" t="s">
        <v>93</v>
      </c>
      <c r="G24" s="71" t="s">
        <v>344</v>
      </c>
      <c r="H24" s="71">
        <v>1009001</v>
      </c>
      <c r="I24" s="71" t="s">
        <v>303</v>
      </c>
    </row>
    <row r="25" spans="1:9" ht="29.5" thickBot="1" x14ac:dyDescent="0.4">
      <c r="A25" s="104"/>
      <c r="B25" s="107"/>
      <c r="C25" s="104"/>
      <c r="D25" s="107"/>
      <c r="E25" s="104"/>
      <c r="F25" s="104"/>
      <c r="G25" s="71" t="s">
        <v>345</v>
      </c>
      <c r="H25" s="71">
        <v>1009002</v>
      </c>
      <c r="I25" s="71" t="s">
        <v>346</v>
      </c>
    </row>
    <row r="26" spans="1:9" ht="29.5" thickBot="1" x14ac:dyDescent="0.4">
      <c r="A26" s="105"/>
      <c r="B26" s="108"/>
      <c r="C26" s="105"/>
      <c r="D26" s="108"/>
      <c r="E26" s="105"/>
      <c r="F26" s="105"/>
      <c r="G26" s="75" t="s">
        <v>316</v>
      </c>
      <c r="H26" s="75">
        <v>1009003</v>
      </c>
      <c r="I26" s="75" t="s">
        <v>305</v>
      </c>
    </row>
    <row r="27" spans="1:9" ht="15" thickBot="1" x14ac:dyDescent="0.4">
      <c r="A27" s="103" t="s">
        <v>134</v>
      </c>
      <c r="B27" s="103" t="s">
        <v>134</v>
      </c>
      <c r="C27" s="103">
        <v>1010</v>
      </c>
      <c r="D27" s="103" t="s">
        <v>347</v>
      </c>
      <c r="E27" s="103" t="s">
        <v>340</v>
      </c>
      <c r="F27" s="103" t="s">
        <v>145</v>
      </c>
      <c r="G27" s="75" t="s">
        <v>335</v>
      </c>
      <c r="H27" s="74">
        <v>1010001</v>
      </c>
      <c r="I27" s="75" t="s">
        <v>348</v>
      </c>
    </row>
    <row r="28" spans="1:9" ht="29.5" thickBot="1" x14ac:dyDescent="0.4">
      <c r="A28" s="105"/>
      <c r="B28" s="105"/>
      <c r="C28" s="105"/>
      <c r="D28" s="105"/>
      <c r="E28" s="105"/>
      <c r="F28" s="105"/>
      <c r="G28" s="75" t="s">
        <v>316</v>
      </c>
      <c r="H28" s="75">
        <v>1010002</v>
      </c>
      <c r="I28" s="75" t="s">
        <v>305</v>
      </c>
    </row>
    <row r="29" spans="1:9" ht="15" thickBot="1" x14ac:dyDescent="0.4">
      <c r="A29" s="103" t="s">
        <v>135</v>
      </c>
      <c r="B29" s="103" t="s">
        <v>135</v>
      </c>
      <c r="C29" s="103">
        <v>1011</v>
      </c>
      <c r="D29" s="103" t="s">
        <v>349</v>
      </c>
      <c r="E29" s="103" t="s">
        <v>340</v>
      </c>
      <c r="F29" s="103" t="s">
        <v>146</v>
      </c>
      <c r="G29" s="75" t="s">
        <v>335</v>
      </c>
      <c r="H29" s="74">
        <v>1011001</v>
      </c>
      <c r="I29" s="75" t="s">
        <v>350</v>
      </c>
    </row>
    <row r="30" spans="1:9" ht="29.5" thickBot="1" x14ac:dyDescent="0.4">
      <c r="A30" s="105"/>
      <c r="B30" s="105"/>
      <c r="C30" s="105"/>
      <c r="D30" s="105"/>
      <c r="E30" s="105"/>
      <c r="F30" s="105"/>
      <c r="G30" s="75" t="s">
        <v>316</v>
      </c>
      <c r="H30" s="74">
        <v>1011002</v>
      </c>
      <c r="I30" s="75" t="s">
        <v>305</v>
      </c>
    </row>
    <row r="31" spans="1:9" ht="15" thickBot="1" x14ac:dyDescent="0.4">
      <c r="A31" s="103" t="s">
        <v>136</v>
      </c>
      <c r="B31" s="103" t="s">
        <v>351</v>
      </c>
      <c r="C31" s="103">
        <v>1012</v>
      </c>
      <c r="D31" s="103" t="s">
        <v>352</v>
      </c>
      <c r="E31" s="103" t="s">
        <v>340</v>
      </c>
      <c r="F31" s="103" t="s">
        <v>153</v>
      </c>
      <c r="G31" s="75" t="s">
        <v>335</v>
      </c>
      <c r="H31" s="74">
        <v>1012001</v>
      </c>
      <c r="I31" s="75" t="s">
        <v>353</v>
      </c>
    </row>
    <row r="32" spans="1:9" ht="29.5" thickBot="1" x14ac:dyDescent="0.4">
      <c r="A32" s="105"/>
      <c r="B32" s="105"/>
      <c r="C32" s="105"/>
      <c r="D32" s="105"/>
      <c r="E32" s="105"/>
      <c r="F32" s="105"/>
      <c r="G32" s="75" t="s">
        <v>316</v>
      </c>
      <c r="H32" s="74">
        <v>1012002</v>
      </c>
      <c r="I32" s="75" t="s">
        <v>305</v>
      </c>
    </row>
    <row r="33" spans="1:9" ht="15" thickBot="1" x14ac:dyDescent="0.4">
      <c r="A33" s="103" t="s">
        <v>137</v>
      </c>
      <c r="B33" s="103" t="s">
        <v>354</v>
      </c>
      <c r="C33" s="103">
        <v>1013</v>
      </c>
      <c r="D33" s="103" t="s">
        <v>347</v>
      </c>
      <c r="E33" s="103" t="s">
        <v>340</v>
      </c>
      <c r="F33" s="103"/>
      <c r="G33" s="75" t="s">
        <v>335</v>
      </c>
      <c r="H33" s="74">
        <v>1013001</v>
      </c>
      <c r="I33" s="75" t="s">
        <v>355</v>
      </c>
    </row>
    <row r="34" spans="1:9" ht="29.5" thickBot="1" x14ac:dyDescent="0.4">
      <c r="A34" s="105"/>
      <c r="B34" s="105"/>
      <c r="C34" s="105"/>
      <c r="D34" s="105"/>
      <c r="E34" s="105"/>
      <c r="F34" s="105"/>
      <c r="G34" s="75" t="s">
        <v>316</v>
      </c>
      <c r="H34" s="74">
        <v>1013002</v>
      </c>
      <c r="I34" s="75" t="s">
        <v>305</v>
      </c>
    </row>
    <row r="35" spans="1:9" ht="15" thickBot="1" x14ac:dyDescent="0.4">
      <c r="A35" s="103" t="s">
        <v>138</v>
      </c>
      <c r="B35" s="103" t="s">
        <v>356</v>
      </c>
      <c r="C35" s="103">
        <v>1014</v>
      </c>
      <c r="D35" s="103" t="s">
        <v>347</v>
      </c>
      <c r="E35" s="103" t="s">
        <v>340</v>
      </c>
      <c r="F35" s="103" t="s">
        <v>148</v>
      </c>
      <c r="G35" s="75" t="s">
        <v>335</v>
      </c>
      <c r="H35" s="74">
        <v>1014001</v>
      </c>
      <c r="I35" s="75" t="s">
        <v>357</v>
      </c>
    </row>
    <row r="36" spans="1:9" ht="29.5" thickBot="1" x14ac:dyDescent="0.4">
      <c r="A36" s="105"/>
      <c r="B36" s="105"/>
      <c r="C36" s="105"/>
      <c r="D36" s="105"/>
      <c r="E36" s="105"/>
      <c r="F36" s="105"/>
      <c r="G36" s="75" t="s">
        <v>316</v>
      </c>
      <c r="H36" s="74">
        <v>1014002</v>
      </c>
      <c r="I36" s="75" t="s">
        <v>305</v>
      </c>
    </row>
    <row r="37" spans="1:9" ht="15" thickBot="1" x14ac:dyDescent="0.4">
      <c r="A37" s="103" t="s">
        <v>139</v>
      </c>
      <c r="B37" s="103" t="s">
        <v>358</v>
      </c>
      <c r="C37" s="103">
        <v>1015</v>
      </c>
      <c r="D37" s="103" t="s">
        <v>347</v>
      </c>
      <c r="E37" s="103" t="s">
        <v>340</v>
      </c>
      <c r="F37" s="103" t="s">
        <v>359</v>
      </c>
      <c r="G37" s="75" t="s">
        <v>335</v>
      </c>
      <c r="H37" s="74">
        <v>1015001</v>
      </c>
      <c r="I37" s="75" t="s">
        <v>360</v>
      </c>
    </row>
    <row r="38" spans="1:9" ht="29.5" thickBot="1" x14ac:dyDescent="0.4">
      <c r="A38" s="105"/>
      <c r="B38" s="105"/>
      <c r="C38" s="105"/>
      <c r="D38" s="105"/>
      <c r="E38" s="105"/>
      <c r="F38" s="105"/>
      <c r="G38" s="75" t="s">
        <v>316</v>
      </c>
      <c r="H38" s="74">
        <v>1015002</v>
      </c>
      <c r="I38" s="75" t="s">
        <v>305</v>
      </c>
    </row>
    <row r="39" spans="1:9" ht="15" thickBot="1" x14ac:dyDescent="0.4">
      <c r="A39" s="103" t="s">
        <v>140</v>
      </c>
      <c r="B39" s="103" t="s">
        <v>361</v>
      </c>
      <c r="C39" s="103">
        <v>1016</v>
      </c>
      <c r="D39" s="103" t="s">
        <v>362</v>
      </c>
      <c r="E39" s="103" t="s">
        <v>340</v>
      </c>
      <c r="F39" s="103"/>
      <c r="G39" s="75" t="s">
        <v>335</v>
      </c>
      <c r="H39" s="74">
        <v>1016001</v>
      </c>
      <c r="I39" s="75" t="s">
        <v>363</v>
      </c>
    </row>
    <row r="40" spans="1:9" ht="29.5" thickBot="1" x14ac:dyDescent="0.4">
      <c r="A40" s="105"/>
      <c r="B40" s="105"/>
      <c r="C40" s="105"/>
      <c r="D40" s="105"/>
      <c r="E40" s="105"/>
      <c r="F40" s="105"/>
      <c r="G40" s="75" t="s">
        <v>316</v>
      </c>
      <c r="H40" s="74">
        <v>1016002</v>
      </c>
      <c r="I40" s="75" t="s">
        <v>305</v>
      </c>
    </row>
    <row r="41" spans="1:9" ht="15" thickBot="1" x14ac:dyDescent="0.4">
      <c r="A41" s="103" t="s">
        <v>141</v>
      </c>
      <c r="B41" s="103" t="s">
        <v>364</v>
      </c>
      <c r="C41" s="103">
        <v>1017</v>
      </c>
      <c r="D41" s="103" t="s">
        <v>300</v>
      </c>
      <c r="E41" s="103" t="s">
        <v>340</v>
      </c>
      <c r="F41" s="103">
        <v>20230109</v>
      </c>
      <c r="G41" s="75" t="s">
        <v>335</v>
      </c>
      <c r="H41" s="74">
        <v>1017001</v>
      </c>
      <c r="I41" s="75" t="s">
        <v>365</v>
      </c>
    </row>
    <row r="42" spans="1:9" ht="29.5" thickBot="1" x14ac:dyDescent="0.4">
      <c r="A42" s="105"/>
      <c r="B42" s="105"/>
      <c r="C42" s="105"/>
      <c r="D42" s="105"/>
      <c r="E42" s="105"/>
      <c r="F42" s="105"/>
      <c r="G42" s="75" t="s">
        <v>316</v>
      </c>
      <c r="H42" s="74">
        <v>1017002</v>
      </c>
      <c r="I42" s="75" t="s">
        <v>305</v>
      </c>
    </row>
    <row r="43" spans="1:9" ht="15" thickBot="1" x14ac:dyDescent="0.4">
      <c r="A43" s="103" t="s">
        <v>142</v>
      </c>
      <c r="B43" s="103" t="s">
        <v>142</v>
      </c>
      <c r="C43" s="103">
        <v>1019</v>
      </c>
      <c r="D43" s="103" t="s">
        <v>362</v>
      </c>
      <c r="E43" s="103" t="s">
        <v>340</v>
      </c>
      <c r="F43" s="103"/>
      <c r="G43" s="75" t="s">
        <v>335</v>
      </c>
      <c r="H43" s="74">
        <v>1019001</v>
      </c>
      <c r="I43" s="75" t="s">
        <v>366</v>
      </c>
    </row>
    <row r="44" spans="1:9" ht="29.5" thickBot="1" x14ac:dyDescent="0.4">
      <c r="A44" s="105"/>
      <c r="B44" s="105"/>
      <c r="C44" s="105"/>
      <c r="D44" s="105"/>
      <c r="E44" s="105"/>
      <c r="F44" s="105"/>
      <c r="G44" s="75" t="s">
        <v>316</v>
      </c>
      <c r="H44" s="74">
        <v>1019002</v>
      </c>
      <c r="I44" s="75" t="s">
        <v>305</v>
      </c>
    </row>
    <row r="45" spans="1:9" ht="15" thickBot="1" x14ac:dyDescent="0.4">
      <c r="A45" s="103" t="s">
        <v>143</v>
      </c>
      <c r="B45" s="103" t="s">
        <v>367</v>
      </c>
      <c r="C45" s="103">
        <v>1022</v>
      </c>
      <c r="D45" s="103" t="s">
        <v>368</v>
      </c>
      <c r="E45" s="103" t="s">
        <v>340</v>
      </c>
      <c r="F45" s="103">
        <v>6016017897</v>
      </c>
      <c r="G45" s="75" t="s">
        <v>335</v>
      </c>
      <c r="H45" s="74">
        <v>1022001</v>
      </c>
      <c r="I45" s="75" t="s">
        <v>369</v>
      </c>
    </row>
    <row r="46" spans="1:9" ht="29.5" thickBot="1" x14ac:dyDescent="0.4">
      <c r="A46" s="105"/>
      <c r="B46" s="105"/>
      <c r="C46" s="105"/>
      <c r="D46" s="105"/>
      <c r="E46" s="105"/>
      <c r="F46" s="105"/>
      <c r="G46" s="75" t="s">
        <v>316</v>
      </c>
      <c r="H46" s="74">
        <v>1022002</v>
      </c>
      <c r="I46" s="75" t="s">
        <v>305</v>
      </c>
    </row>
    <row r="47" spans="1:9" ht="29.5" thickBot="1" x14ac:dyDescent="0.4">
      <c r="A47" s="103" t="s">
        <v>370</v>
      </c>
      <c r="B47" s="103" t="s">
        <v>371</v>
      </c>
      <c r="C47" s="103">
        <v>1038</v>
      </c>
      <c r="D47" s="103" t="s">
        <v>372</v>
      </c>
      <c r="E47" s="103" t="s">
        <v>301</v>
      </c>
      <c r="F47" s="103">
        <v>1</v>
      </c>
      <c r="G47" s="74" t="s">
        <v>344</v>
      </c>
      <c r="H47" s="74">
        <v>1038001</v>
      </c>
      <c r="I47" s="74" t="s">
        <v>303</v>
      </c>
    </row>
    <row r="48" spans="1:9" ht="29.5" thickBot="1" x14ac:dyDescent="0.4">
      <c r="A48" s="104"/>
      <c r="B48" s="104"/>
      <c r="C48" s="104"/>
      <c r="D48" s="104"/>
      <c r="E48" s="104"/>
      <c r="F48" s="104"/>
      <c r="G48" s="74" t="s">
        <v>373</v>
      </c>
      <c r="H48" s="74">
        <v>1038002</v>
      </c>
      <c r="I48" s="74" t="s">
        <v>374</v>
      </c>
    </row>
    <row r="49" spans="1:9" ht="29.5" thickBot="1" x14ac:dyDescent="0.4">
      <c r="A49" s="105"/>
      <c r="B49" s="105"/>
      <c r="C49" s="105"/>
      <c r="D49" s="105"/>
      <c r="E49" s="105"/>
      <c r="F49" s="105"/>
      <c r="G49" s="74" t="s">
        <v>316</v>
      </c>
      <c r="H49" s="74">
        <v>1038003</v>
      </c>
      <c r="I49" s="74" t="s">
        <v>305</v>
      </c>
    </row>
    <row r="50" spans="1:9" ht="29.5" thickBot="1" x14ac:dyDescent="0.4">
      <c r="A50" s="103" t="s">
        <v>375</v>
      </c>
      <c r="B50" s="76" t="s">
        <v>376</v>
      </c>
      <c r="C50" s="103">
        <v>1039</v>
      </c>
      <c r="D50" s="103" t="s">
        <v>380</v>
      </c>
      <c r="E50" s="103" t="s">
        <v>301</v>
      </c>
      <c r="F50" s="103">
        <v>25</v>
      </c>
      <c r="G50" s="74" t="s">
        <v>316</v>
      </c>
      <c r="H50" s="74">
        <v>1039001</v>
      </c>
      <c r="I50" s="74" t="s">
        <v>305</v>
      </c>
    </row>
    <row r="51" spans="1:9" ht="29.5" thickBot="1" x14ac:dyDescent="0.4">
      <c r="A51" s="104"/>
      <c r="B51" s="76" t="s">
        <v>377</v>
      </c>
      <c r="C51" s="104"/>
      <c r="D51" s="104"/>
      <c r="E51" s="104"/>
      <c r="F51" s="104"/>
      <c r="G51" s="74" t="s">
        <v>381</v>
      </c>
      <c r="H51" s="74">
        <v>1039002</v>
      </c>
      <c r="I51" s="74" t="s">
        <v>382</v>
      </c>
    </row>
    <row r="52" spans="1:9" ht="29.5" thickBot="1" x14ac:dyDescent="0.4">
      <c r="A52" s="104"/>
      <c r="B52" s="76" t="s">
        <v>378</v>
      </c>
      <c r="C52" s="104"/>
      <c r="D52" s="104"/>
      <c r="E52" s="104"/>
      <c r="F52" s="104"/>
      <c r="G52" s="74" t="s">
        <v>383</v>
      </c>
      <c r="H52" s="74">
        <v>1039003</v>
      </c>
      <c r="I52" s="74" t="s">
        <v>384</v>
      </c>
    </row>
    <row r="53" spans="1:9" ht="29.5" thickBot="1" x14ac:dyDescent="0.4">
      <c r="A53" s="105"/>
      <c r="B53" s="77" t="s">
        <v>379</v>
      </c>
      <c r="C53" s="105"/>
      <c r="D53" s="105"/>
      <c r="E53" s="105"/>
      <c r="F53" s="105"/>
      <c r="G53" s="74" t="s">
        <v>344</v>
      </c>
      <c r="H53" s="74">
        <v>1039004</v>
      </c>
      <c r="I53" s="74" t="s">
        <v>303</v>
      </c>
    </row>
    <row r="54" spans="1:9" ht="29.5" thickBot="1" x14ac:dyDescent="0.4">
      <c r="A54" s="103" t="s">
        <v>385</v>
      </c>
      <c r="B54" s="103" t="s">
        <v>386</v>
      </c>
      <c r="C54" s="103">
        <v>1040</v>
      </c>
      <c r="D54" s="103" t="s">
        <v>380</v>
      </c>
      <c r="E54" s="103" t="s">
        <v>340</v>
      </c>
      <c r="F54" s="103">
        <v>18</v>
      </c>
      <c r="G54" s="74" t="s">
        <v>316</v>
      </c>
      <c r="H54" s="74">
        <v>1040001</v>
      </c>
      <c r="I54" s="74" t="s">
        <v>305</v>
      </c>
    </row>
    <row r="55" spans="1:9" ht="29.5" thickBot="1" x14ac:dyDescent="0.4">
      <c r="A55" s="104"/>
      <c r="B55" s="104"/>
      <c r="C55" s="104"/>
      <c r="D55" s="104"/>
      <c r="E55" s="104"/>
      <c r="F55" s="104"/>
      <c r="G55" s="74" t="s">
        <v>381</v>
      </c>
      <c r="H55" s="74">
        <v>1040002</v>
      </c>
      <c r="I55" s="74" t="s">
        <v>387</v>
      </c>
    </row>
    <row r="56" spans="1:9" ht="29.5" thickBot="1" x14ac:dyDescent="0.4">
      <c r="A56" s="105"/>
      <c r="B56" s="105"/>
      <c r="C56" s="105"/>
      <c r="D56" s="105"/>
      <c r="E56" s="105"/>
      <c r="F56" s="105"/>
      <c r="G56" s="74" t="s">
        <v>383</v>
      </c>
      <c r="H56" s="74">
        <v>1040003</v>
      </c>
      <c r="I56" s="74" t="s">
        <v>388</v>
      </c>
    </row>
    <row r="57" spans="1:9" ht="58.5" thickBot="1" x14ac:dyDescent="0.4">
      <c r="A57" s="103" t="s">
        <v>243</v>
      </c>
      <c r="B57" s="76" t="s">
        <v>389</v>
      </c>
      <c r="C57" s="103">
        <v>1062</v>
      </c>
      <c r="D57" s="103" t="s">
        <v>372</v>
      </c>
      <c r="E57" s="103" t="s">
        <v>301</v>
      </c>
      <c r="F57" s="103">
        <v>1</v>
      </c>
      <c r="G57" s="74" t="s">
        <v>344</v>
      </c>
      <c r="H57" s="74">
        <v>1062001</v>
      </c>
      <c r="I57" s="74" t="s">
        <v>303</v>
      </c>
    </row>
    <row r="58" spans="1:9" ht="29.5" thickBot="1" x14ac:dyDescent="0.4">
      <c r="A58" s="104"/>
      <c r="B58" s="76" t="s">
        <v>390</v>
      </c>
      <c r="C58" s="104"/>
      <c r="D58" s="104"/>
      <c r="E58" s="104"/>
      <c r="F58" s="104"/>
      <c r="G58" s="74" t="s">
        <v>392</v>
      </c>
      <c r="H58" s="74">
        <v>1062002</v>
      </c>
      <c r="I58" s="74" t="s">
        <v>393</v>
      </c>
    </row>
    <row r="59" spans="1:9" ht="29.5" thickBot="1" x14ac:dyDescent="0.4">
      <c r="A59" s="105"/>
      <c r="B59" s="78" t="s">
        <v>391</v>
      </c>
      <c r="C59" s="105"/>
      <c r="D59" s="105"/>
      <c r="E59" s="105"/>
      <c r="F59" s="105"/>
      <c r="G59" s="74" t="s">
        <v>316</v>
      </c>
      <c r="H59" s="74">
        <v>1062003</v>
      </c>
      <c r="I59" s="74" t="s">
        <v>305</v>
      </c>
    </row>
    <row r="60" spans="1:9" ht="15" thickBot="1" x14ac:dyDescent="0.4">
      <c r="A60" s="103" t="s">
        <v>111</v>
      </c>
      <c r="B60" s="103" t="s">
        <v>394</v>
      </c>
      <c r="C60" s="103">
        <v>1023</v>
      </c>
      <c r="D60" s="103" t="s">
        <v>372</v>
      </c>
      <c r="E60" s="103" t="s">
        <v>301</v>
      </c>
      <c r="F60" s="103">
        <v>1</v>
      </c>
      <c r="G60" s="75" t="s">
        <v>302</v>
      </c>
      <c r="H60" s="75">
        <v>1023001</v>
      </c>
      <c r="I60" s="75" t="s">
        <v>303</v>
      </c>
    </row>
    <row r="61" spans="1:9" ht="29.5" thickBot="1" x14ac:dyDescent="0.4">
      <c r="A61" s="104"/>
      <c r="B61" s="104"/>
      <c r="C61" s="104"/>
      <c r="D61" s="104"/>
      <c r="E61" s="104"/>
      <c r="F61" s="104"/>
      <c r="G61" s="75" t="s">
        <v>316</v>
      </c>
      <c r="H61" s="75">
        <v>1023002</v>
      </c>
      <c r="I61" s="75" t="s">
        <v>305</v>
      </c>
    </row>
    <row r="62" spans="1:9" ht="15" thickBot="1" x14ac:dyDescent="0.4">
      <c r="A62" s="105"/>
      <c r="B62" s="105"/>
      <c r="C62" s="105"/>
      <c r="D62" s="105"/>
      <c r="E62" s="105"/>
      <c r="F62" s="105"/>
      <c r="G62" s="75" t="s">
        <v>335</v>
      </c>
      <c r="H62" s="75">
        <v>1023003</v>
      </c>
      <c r="I62" s="75" t="s">
        <v>395</v>
      </c>
    </row>
    <row r="63" spans="1:9" ht="15" thickBot="1" x14ac:dyDescent="0.4">
      <c r="A63" s="103" t="s">
        <v>88</v>
      </c>
      <c r="B63" s="103" t="s">
        <v>396</v>
      </c>
      <c r="C63" s="103">
        <v>1024</v>
      </c>
      <c r="D63" s="103" t="s">
        <v>372</v>
      </c>
      <c r="E63" s="103" t="s">
        <v>301</v>
      </c>
      <c r="F63" s="103">
        <v>1</v>
      </c>
      <c r="G63" s="75" t="s">
        <v>302</v>
      </c>
      <c r="H63" s="75">
        <v>1024001</v>
      </c>
      <c r="I63" s="75" t="s">
        <v>303</v>
      </c>
    </row>
    <row r="64" spans="1:9" ht="29.5" thickBot="1" x14ac:dyDescent="0.4">
      <c r="A64" s="104"/>
      <c r="B64" s="104"/>
      <c r="C64" s="104"/>
      <c r="D64" s="104"/>
      <c r="E64" s="104"/>
      <c r="F64" s="104"/>
      <c r="G64" s="75" t="s">
        <v>316</v>
      </c>
      <c r="H64" s="75">
        <v>1024002</v>
      </c>
      <c r="I64" s="75" t="s">
        <v>305</v>
      </c>
    </row>
    <row r="65" spans="1:9" ht="15" thickBot="1" x14ac:dyDescent="0.4">
      <c r="A65" s="105"/>
      <c r="B65" s="105"/>
      <c r="C65" s="105"/>
      <c r="D65" s="105"/>
      <c r="E65" s="105"/>
      <c r="F65" s="105"/>
      <c r="G65" s="75" t="s">
        <v>335</v>
      </c>
      <c r="H65" s="75">
        <v>1024003</v>
      </c>
      <c r="I65" s="75" t="s">
        <v>397</v>
      </c>
    </row>
    <row r="66" spans="1:9" ht="29.5" thickBot="1" x14ac:dyDescent="0.4">
      <c r="A66" s="103" t="s">
        <v>144</v>
      </c>
      <c r="B66" s="103" t="s">
        <v>398</v>
      </c>
      <c r="C66" s="103">
        <v>1025</v>
      </c>
      <c r="D66" s="103" t="s">
        <v>399</v>
      </c>
      <c r="E66" s="103" t="s">
        <v>301</v>
      </c>
      <c r="F66" s="103" t="s">
        <v>117</v>
      </c>
      <c r="G66" s="75" t="s">
        <v>400</v>
      </c>
      <c r="H66" s="75">
        <v>1025001</v>
      </c>
      <c r="I66" s="75" t="s">
        <v>303</v>
      </c>
    </row>
    <row r="67" spans="1:9" ht="29.5" thickBot="1" x14ac:dyDescent="0.4">
      <c r="A67" s="105"/>
      <c r="B67" s="105"/>
      <c r="C67" s="105"/>
      <c r="D67" s="105"/>
      <c r="E67" s="105"/>
      <c r="F67" s="105"/>
      <c r="G67" s="75" t="s">
        <v>316</v>
      </c>
      <c r="H67" s="75">
        <v>1025002</v>
      </c>
      <c r="I67" s="75" t="s">
        <v>305</v>
      </c>
    </row>
  </sheetData>
  <mergeCells count="138">
    <mergeCell ref="A8:A12"/>
    <mergeCell ref="B8:B12"/>
    <mergeCell ref="C8:C12"/>
    <mergeCell ref="D8:D12"/>
    <mergeCell ref="E8:E12"/>
    <mergeCell ref="F8:F12"/>
    <mergeCell ref="A2:I2"/>
    <mergeCell ref="A3:A6"/>
    <mergeCell ref="B3:B6"/>
    <mergeCell ref="C3:C6"/>
    <mergeCell ref="D3:D6"/>
    <mergeCell ref="E3:E6"/>
    <mergeCell ref="F3:F6"/>
    <mergeCell ref="A19:A21"/>
    <mergeCell ref="B19:B21"/>
    <mergeCell ref="C19:C21"/>
    <mergeCell ref="D19:D21"/>
    <mergeCell ref="E19:E21"/>
    <mergeCell ref="F19:F21"/>
    <mergeCell ref="A13:I13"/>
    <mergeCell ref="A14:A18"/>
    <mergeCell ref="B14:B18"/>
    <mergeCell ref="C14:C18"/>
    <mergeCell ref="D14:D18"/>
    <mergeCell ref="E14:E18"/>
    <mergeCell ref="F14:F18"/>
    <mergeCell ref="A27:A28"/>
    <mergeCell ref="B27:B28"/>
    <mergeCell ref="C27:C28"/>
    <mergeCell ref="D27:D28"/>
    <mergeCell ref="E27:E28"/>
    <mergeCell ref="F27:F28"/>
    <mergeCell ref="A22:A23"/>
    <mergeCell ref="B22:B23"/>
    <mergeCell ref="C22:C23"/>
    <mergeCell ref="D22:D23"/>
    <mergeCell ref="E22:E23"/>
    <mergeCell ref="F22:F23"/>
    <mergeCell ref="A24:A26"/>
    <mergeCell ref="B24:B26"/>
    <mergeCell ref="C24:C26"/>
    <mergeCell ref="D24:D26"/>
    <mergeCell ref="E24:E26"/>
    <mergeCell ref="F24:F26"/>
    <mergeCell ref="A33:A34"/>
    <mergeCell ref="B33:B34"/>
    <mergeCell ref="C33:C34"/>
    <mergeCell ref="D33:D34"/>
    <mergeCell ref="E33:E34"/>
    <mergeCell ref="F33:F34"/>
    <mergeCell ref="A29:A30"/>
    <mergeCell ref="B29:B30"/>
    <mergeCell ref="C29:C30"/>
    <mergeCell ref="D29:D30"/>
    <mergeCell ref="E29:E30"/>
    <mergeCell ref="F29:F30"/>
    <mergeCell ref="A31:A32"/>
    <mergeCell ref="B31:B32"/>
    <mergeCell ref="C31:C32"/>
    <mergeCell ref="D31:D32"/>
    <mergeCell ref="E31:E32"/>
    <mergeCell ref="F31:F32"/>
    <mergeCell ref="A37:A38"/>
    <mergeCell ref="B37:B38"/>
    <mergeCell ref="C37:C38"/>
    <mergeCell ref="D37:D38"/>
    <mergeCell ref="E37:E38"/>
    <mergeCell ref="F37:F38"/>
    <mergeCell ref="A35:A36"/>
    <mergeCell ref="B35:B36"/>
    <mergeCell ref="C35:C36"/>
    <mergeCell ref="D35:D36"/>
    <mergeCell ref="E35:E36"/>
    <mergeCell ref="F35:F36"/>
    <mergeCell ref="A41:A42"/>
    <mergeCell ref="B41:B42"/>
    <mergeCell ref="C41:C42"/>
    <mergeCell ref="D41:D42"/>
    <mergeCell ref="E41:E42"/>
    <mergeCell ref="F41:F42"/>
    <mergeCell ref="A39:A40"/>
    <mergeCell ref="B39:B40"/>
    <mergeCell ref="C39:C40"/>
    <mergeCell ref="D39:D40"/>
    <mergeCell ref="E39:E40"/>
    <mergeCell ref="F39:F40"/>
    <mergeCell ref="C45:C46"/>
    <mergeCell ref="D45:D46"/>
    <mergeCell ref="E45:E46"/>
    <mergeCell ref="F45:F46"/>
    <mergeCell ref="A43:A44"/>
    <mergeCell ref="B43:B44"/>
    <mergeCell ref="C43:C44"/>
    <mergeCell ref="D43:D44"/>
    <mergeCell ref="E43:E44"/>
    <mergeCell ref="F43:F44"/>
    <mergeCell ref="A57:A59"/>
    <mergeCell ref="C57:C59"/>
    <mergeCell ref="D57:D59"/>
    <mergeCell ref="E57:E59"/>
    <mergeCell ref="F57:F59"/>
    <mergeCell ref="F50:F53"/>
    <mergeCell ref="A66:A67"/>
    <mergeCell ref="B66:B67"/>
    <mergeCell ref="C66:C67"/>
    <mergeCell ref="D66:D67"/>
    <mergeCell ref="A60:A62"/>
    <mergeCell ref="B60:B62"/>
    <mergeCell ref="C60:C62"/>
    <mergeCell ref="D60:D62"/>
    <mergeCell ref="A54:A56"/>
    <mergeCell ref="B54:B56"/>
    <mergeCell ref="C54:C56"/>
    <mergeCell ref="D54:D56"/>
    <mergeCell ref="A47:A49"/>
    <mergeCell ref="B47:B49"/>
    <mergeCell ref="C47:C49"/>
    <mergeCell ref="D47:D49"/>
    <mergeCell ref="E47:E49"/>
    <mergeCell ref="F47:F49"/>
    <mergeCell ref="A45:A46"/>
    <mergeCell ref="B45:B46"/>
    <mergeCell ref="E66:E67"/>
    <mergeCell ref="F66:F67"/>
    <mergeCell ref="E60:E62"/>
    <mergeCell ref="F60:F62"/>
    <mergeCell ref="A63:A65"/>
    <mergeCell ref="B63:B65"/>
    <mergeCell ref="C63:C65"/>
    <mergeCell ref="D63:D65"/>
    <mergeCell ref="E63:E65"/>
    <mergeCell ref="F63:F65"/>
    <mergeCell ref="A50:A53"/>
    <mergeCell ref="C50:C53"/>
    <mergeCell ref="D50:D53"/>
    <mergeCell ref="E50:E53"/>
    <mergeCell ref="E54:E56"/>
    <mergeCell ref="F54:F5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zoomScale="90" zoomScaleNormal="90" workbookViewId="0"/>
  </sheetViews>
  <sheetFormatPr defaultColWidth="9.1796875" defaultRowHeight="14.5" x14ac:dyDescent="0.35"/>
  <cols>
    <col min="1" max="1" width="59.453125" style="2" bestFit="1" customWidth="1"/>
    <col min="2" max="2" width="10" style="2" customWidth="1"/>
    <col min="3" max="3" width="5" style="2" customWidth="1"/>
    <col min="4" max="4" width="25.26953125" style="2" bestFit="1" customWidth="1"/>
    <col min="5" max="5" width="23.81640625" style="2" bestFit="1" customWidth="1"/>
    <col min="6" max="6" width="20" style="2" bestFit="1" customWidth="1"/>
    <col min="7" max="12" width="16.7265625" style="2" bestFit="1" customWidth="1"/>
    <col min="13" max="13" width="17.81640625" style="2" bestFit="1" customWidth="1"/>
    <col min="14" max="16384" width="9.1796875" style="2"/>
  </cols>
  <sheetData>
    <row r="1" spans="1:13" x14ac:dyDescent="0.35">
      <c r="A1" s="3" t="s">
        <v>55</v>
      </c>
      <c r="B1" s="3" t="s">
        <v>36</v>
      </c>
      <c r="C1" s="3" t="s">
        <v>128</v>
      </c>
      <c r="D1" s="3" t="s">
        <v>56</v>
      </c>
      <c r="F1" s="6" t="s">
        <v>57</v>
      </c>
      <c r="G1" s="7" t="s">
        <v>58</v>
      </c>
    </row>
    <row r="2" spans="1:13" x14ac:dyDescent="0.35">
      <c r="A2" s="5" t="s">
        <v>59</v>
      </c>
      <c r="B2" s="12"/>
      <c r="C2" s="12"/>
      <c r="D2" s="13" t="s">
        <v>60</v>
      </c>
      <c r="F2" s="6" t="s">
        <v>61</v>
      </c>
      <c r="G2" s="12" t="s">
        <v>3</v>
      </c>
    </row>
    <row r="3" spans="1:13" x14ac:dyDescent="0.35">
      <c r="A3" s="5" t="s">
        <v>105</v>
      </c>
      <c r="B3" s="5">
        <v>1001</v>
      </c>
      <c r="C3" s="5" t="s">
        <v>129</v>
      </c>
      <c r="D3" s="5">
        <v>20180216</v>
      </c>
      <c r="F3" s="5" t="s">
        <v>62</v>
      </c>
      <c r="G3" s="5" t="s">
        <v>157</v>
      </c>
    </row>
    <row r="4" spans="1:13" x14ac:dyDescent="0.35">
      <c r="A4" s="5" t="s">
        <v>106</v>
      </c>
      <c r="B4" s="5">
        <v>1002</v>
      </c>
      <c r="C4" s="5" t="s">
        <v>129</v>
      </c>
      <c r="D4" s="5" t="s">
        <v>82</v>
      </c>
      <c r="F4" s="5" t="s">
        <v>63</v>
      </c>
      <c r="G4" s="5" t="s">
        <v>64</v>
      </c>
    </row>
    <row r="5" spans="1:13" x14ac:dyDescent="0.35">
      <c r="A5" s="5" t="s">
        <v>107</v>
      </c>
      <c r="B5" s="5">
        <v>1003</v>
      </c>
      <c r="C5" s="5" t="s">
        <v>129</v>
      </c>
      <c r="D5" s="14">
        <f>COUNT(D9:M9)</f>
        <v>2</v>
      </c>
      <c r="F5" s="5" t="s">
        <v>65</v>
      </c>
      <c r="G5" s="5" t="s">
        <v>3</v>
      </c>
    </row>
    <row r="6" spans="1:13" ht="43.5" x14ac:dyDescent="0.35">
      <c r="A6" s="5"/>
      <c r="B6" s="5"/>
      <c r="C6" s="5"/>
      <c r="D6" s="15"/>
      <c r="F6" s="5" t="s">
        <v>158</v>
      </c>
      <c r="G6" s="5" t="s">
        <v>159</v>
      </c>
    </row>
    <row r="7" spans="1:13" x14ac:dyDescent="0.35">
      <c r="A7" s="3" t="s">
        <v>35</v>
      </c>
      <c r="B7" s="3" t="s">
        <v>36</v>
      </c>
      <c r="C7" s="3"/>
      <c r="D7" s="3" t="s">
        <v>37</v>
      </c>
      <c r="E7" s="3" t="s">
        <v>38</v>
      </c>
      <c r="F7" s="3" t="s">
        <v>39</v>
      </c>
      <c r="G7" s="3" t="s">
        <v>40</v>
      </c>
      <c r="H7" s="3" t="s">
        <v>41</v>
      </c>
      <c r="I7" s="3" t="s">
        <v>42</v>
      </c>
      <c r="J7" s="3" t="s">
        <v>43</v>
      </c>
      <c r="K7" s="3" t="s">
        <v>44</v>
      </c>
      <c r="L7" s="3" t="s">
        <v>45</v>
      </c>
      <c r="M7" s="3" t="s">
        <v>46</v>
      </c>
    </row>
    <row r="8" spans="1:13" x14ac:dyDescent="0.35">
      <c r="A8" s="5" t="s">
        <v>47</v>
      </c>
      <c r="B8" s="12"/>
      <c r="C8" s="12" t="s">
        <v>129</v>
      </c>
      <c r="D8" s="13" t="s">
        <v>5</v>
      </c>
      <c r="E8" s="13" t="s">
        <v>5</v>
      </c>
      <c r="F8" s="5"/>
      <c r="G8" s="5"/>
      <c r="H8" s="5"/>
      <c r="I8" s="5"/>
      <c r="J8" s="5"/>
      <c r="K8" s="5"/>
      <c r="L8" s="5"/>
      <c r="M8" s="5"/>
    </row>
    <row r="9" spans="1:13" x14ac:dyDescent="0.35">
      <c r="A9" s="25" t="s">
        <v>48</v>
      </c>
      <c r="B9" s="5">
        <v>1004</v>
      </c>
      <c r="C9" s="5" t="s">
        <v>129</v>
      </c>
      <c r="D9" s="5">
        <v>1</v>
      </c>
      <c r="E9" s="5">
        <v>2</v>
      </c>
      <c r="F9" s="5"/>
      <c r="G9" s="5"/>
      <c r="H9" s="5"/>
      <c r="I9" s="5"/>
      <c r="J9" s="5"/>
      <c r="K9" s="5"/>
      <c r="L9" s="5"/>
      <c r="M9" s="5"/>
    </row>
    <row r="10" spans="1:13" x14ac:dyDescent="0.35">
      <c r="A10" s="5" t="s">
        <v>131</v>
      </c>
      <c r="B10" s="5">
        <v>1005</v>
      </c>
      <c r="C10" s="5" t="s">
        <v>129</v>
      </c>
      <c r="D10" s="12" t="s">
        <v>71</v>
      </c>
      <c r="E10" s="12" t="s">
        <v>91</v>
      </c>
      <c r="F10" s="5"/>
      <c r="G10" s="5"/>
      <c r="H10" s="5"/>
      <c r="I10" s="5"/>
      <c r="J10" s="5"/>
      <c r="K10" s="5"/>
      <c r="L10" s="5"/>
      <c r="M10" s="5"/>
    </row>
    <row r="11" spans="1:13" x14ac:dyDescent="0.35">
      <c r="A11" s="5" t="s">
        <v>132</v>
      </c>
      <c r="B11" s="92">
        <v>1008</v>
      </c>
      <c r="C11" s="24" t="s">
        <v>130</v>
      </c>
      <c r="D11" s="20" t="s">
        <v>93</v>
      </c>
      <c r="E11" s="12" t="s">
        <v>120</v>
      </c>
      <c r="F11" s="5"/>
      <c r="G11" s="5"/>
      <c r="H11" s="5"/>
      <c r="I11" s="5"/>
      <c r="J11" s="5"/>
      <c r="K11" s="5"/>
      <c r="L11" s="5"/>
      <c r="M11" s="5"/>
    </row>
    <row r="12" spans="1:13" x14ac:dyDescent="0.35">
      <c r="A12" s="5" t="s">
        <v>133</v>
      </c>
      <c r="B12" s="5">
        <v>1009</v>
      </c>
      <c r="C12" s="5" t="s">
        <v>129</v>
      </c>
      <c r="D12" s="20" t="s">
        <v>93</v>
      </c>
      <c r="E12" s="12" t="s">
        <v>120</v>
      </c>
      <c r="F12" s="5"/>
      <c r="G12" s="5"/>
      <c r="H12" s="5"/>
      <c r="I12" s="5"/>
      <c r="J12" s="5"/>
      <c r="K12" s="5"/>
      <c r="L12" s="5"/>
      <c r="M12" s="5"/>
    </row>
    <row r="13" spans="1:13" ht="29" x14ac:dyDescent="0.35">
      <c r="A13" s="5" t="s">
        <v>134</v>
      </c>
      <c r="B13" s="5">
        <v>1010</v>
      </c>
      <c r="C13" s="24" t="s">
        <v>130</v>
      </c>
      <c r="D13" s="5" t="s">
        <v>145</v>
      </c>
      <c r="E13" s="5" t="s">
        <v>145</v>
      </c>
      <c r="F13" s="16"/>
      <c r="G13" s="5"/>
      <c r="H13" s="5"/>
      <c r="I13" s="5"/>
      <c r="J13" s="5"/>
      <c r="K13" s="5"/>
      <c r="L13" s="5"/>
      <c r="M13" s="5"/>
    </row>
    <row r="14" spans="1:13" x14ac:dyDescent="0.35">
      <c r="A14" s="5" t="s">
        <v>135</v>
      </c>
      <c r="B14" s="5">
        <v>1011</v>
      </c>
      <c r="C14" s="24" t="s">
        <v>130</v>
      </c>
      <c r="D14" s="5" t="s">
        <v>146</v>
      </c>
      <c r="E14" s="5" t="s">
        <v>147</v>
      </c>
      <c r="F14" s="16"/>
      <c r="G14" s="5"/>
      <c r="H14" s="5"/>
      <c r="I14" s="5"/>
      <c r="J14" s="5"/>
      <c r="K14" s="5"/>
      <c r="L14" s="5"/>
      <c r="M14" s="5"/>
    </row>
    <row r="15" spans="1:13" x14ac:dyDescent="0.35">
      <c r="A15" s="5" t="s">
        <v>136</v>
      </c>
      <c r="B15" s="5">
        <f>B14+1</f>
        <v>1012</v>
      </c>
      <c r="C15" s="24" t="s">
        <v>130</v>
      </c>
      <c r="D15" s="12" t="s">
        <v>153</v>
      </c>
      <c r="E15" s="12" t="s">
        <v>153</v>
      </c>
      <c r="F15" s="16"/>
      <c r="G15" s="5"/>
      <c r="H15" s="5"/>
      <c r="I15" s="5"/>
      <c r="J15" s="5"/>
      <c r="K15" s="5"/>
      <c r="L15" s="5"/>
      <c r="M15" s="5"/>
    </row>
    <row r="16" spans="1:13" x14ac:dyDescent="0.35">
      <c r="A16" s="5" t="s">
        <v>137</v>
      </c>
      <c r="B16" s="5">
        <f t="shared" ref="B16:B29" si="0">B15+1</f>
        <v>1013</v>
      </c>
      <c r="C16" s="24" t="s">
        <v>130</v>
      </c>
      <c r="D16" s="12"/>
      <c r="E16" s="12"/>
      <c r="F16" s="16"/>
      <c r="G16" s="5"/>
      <c r="H16" s="5"/>
      <c r="I16" s="5"/>
      <c r="J16" s="5"/>
      <c r="K16" s="5"/>
      <c r="L16" s="5"/>
      <c r="M16" s="5"/>
    </row>
    <row r="17" spans="1:13" x14ac:dyDescent="0.35">
      <c r="A17" s="5" t="s">
        <v>138</v>
      </c>
      <c r="B17" s="5">
        <f t="shared" si="0"/>
        <v>1014</v>
      </c>
      <c r="C17" s="24" t="s">
        <v>130</v>
      </c>
      <c r="D17" s="12"/>
      <c r="E17" s="12"/>
      <c r="F17" s="16"/>
      <c r="G17" s="5"/>
      <c r="H17" s="5"/>
      <c r="I17" s="5"/>
      <c r="J17" s="5"/>
      <c r="K17" s="5"/>
      <c r="L17" s="5"/>
      <c r="M17" s="5"/>
    </row>
    <row r="18" spans="1:13" x14ac:dyDescent="0.35">
      <c r="A18" s="5" t="s">
        <v>139</v>
      </c>
      <c r="B18" s="5">
        <f t="shared" si="0"/>
        <v>1015</v>
      </c>
      <c r="C18" s="24" t="s">
        <v>130</v>
      </c>
      <c r="D18" s="12"/>
      <c r="E18" s="12"/>
      <c r="F18" s="16"/>
      <c r="G18" s="5"/>
      <c r="H18" s="5"/>
      <c r="I18" s="5"/>
      <c r="J18" s="5"/>
      <c r="K18" s="5"/>
      <c r="L18" s="5"/>
      <c r="M18" s="5"/>
    </row>
    <row r="19" spans="1:13" x14ac:dyDescent="0.35">
      <c r="A19" s="5" t="s">
        <v>140</v>
      </c>
      <c r="B19" s="5">
        <f t="shared" si="0"/>
        <v>1016</v>
      </c>
      <c r="C19" s="24" t="s">
        <v>130</v>
      </c>
      <c r="D19" s="12"/>
      <c r="E19" s="12"/>
      <c r="F19" s="16"/>
      <c r="G19" s="5"/>
      <c r="H19" s="5"/>
      <c r="I19" s="5"/>
      <c r="J19" s="5"/>
      <c r="K19" s="5"/>
      <c r="L19" s="5"/>
      <c r="M19" s="5"/>
    </row>
    <row r="20" spans="1:13" x14ac:dyDescent="0.35">
      <c r="A20" s="5" t="s">
        <v>141</v>
      </c>
      <c r="B20" s="5">
        <f t="shared" si="0"/>
        <v>1017</v>
      </c>
      <c r="C20" s="24" t="s">
        <v>130</v>
      </c>
      <c r="D20" s="12"/>
      <c r="E20" s="12"/>
      <c r="F20" s="16"/>
      <c r="G20" s="5"/>
      <c r="H20" s="5"/>
      <c r="I20" s="5"/>
      <c r="J20" s="5"/>
      <c r="K20" s="5"/>
      <c r="L20" s="5"/>
      <c r="M20" s="5"/>
    </row>
    <row r="21" spans="1:13" x14ac:dyDescent="0.35">
      <c r="A21" s="5" t="s">
        <v>142</v>
      </c>
      <c r="B21" s="5">
        <v>1019</v>
      </c>
      <c r="C21" s="24" t="s">
        <v>130</v>
      </c>
      <c r="D21" s="12"/>
      <c r="E21" s="12"/>
      <c r="F21" s="16"/>
      <c r="G21" s="5"/>
      <c r="H21" s="5"/>
      <c r="I21" s="5"/>
      <c r="J21" s="5"/>
      <c r="K21" s="5"/>
      <c r="L21" s="5"/>
      <c r="M21" s="5"/>
    </row>
    <row r="22" spans="1:13" x14ac:dyDescent="0.35">
      <c r="A22" s="5" t="s">
        <v>143</v>
      </c>
      <c r="B22" s="5">
        <v>1022</v>
      </c>
      <c r="C22" s="24" t="s">
        <v>130</v>
      </c>
      <c r="D22" s="12">
        <v>6016017897</v>
      </c>
      <c r="E22" s="12">
        <v>123564343</v>
      </c>
      <c r="F22" s="16"/>
      <c r="G22" s="5"/>
      <c r="H22" s="5"/>
      <c r="I22" s="5"/>
      <c r="J22" s="5"/>
      <c r="K22" s="5"/>
      <c r="L22" s="5"/>
      <c r="M22" s="5"/>
    </row>
    <row r="23" spans="1:13" x14ac:dyDescent="0.35">
      <c r="A23" s="5" t="s">
        <v>102</v>
      </c>
      <c r="B23" s="5">
        <v>1038</v>
      </c>
      <c r="C23" s="5" t="s">
        <v>129</v>
      </c>
      <c r="D23" s="12" t="s">
        <v>5</v>
      </c>
      <c r="E23" s="12"/>
      <c r="F23" s="5"/>
      <c r="G23" s="5"/>
      <c r="H23" s="5"/>
      <c r="I23" s="5"/>
      <c r="J23" s="5"/>
      <c r="K23" s="5"/>
      <c r="L23" s="5"/>
      <c r="M23" s="5"/>
    </row>
    <row r="24" spans="1:13" x14ac:dyDescent="0.35">
      <c r="A24" s="5" t="s">
        <v>103</v>
      </c>
      <c r="B24" s="5">
        <v>1039</v>
      </c>
      <c r="C24" s="5" t="s">
        <v>129</v>
      </c>
      <c r="D24" s="12">
        <v>25</v>
      </c>
      <c r="E24" s="12"/>
      <c r="F24" s="5"/>
      <c r="G24" s="5"/>
      <c r="H24" s="5"/>
      <c r="I24" s="5"/>
      <c r="J24" s="5"/>
      <c r="K24" s="5"/>
      <c r="L24" s="5"/>
      <c r="M24" s="5"/>
    </row>
    <row r="25" spans="1:13" x14ac:dyDescent="0.35">
      <c r="A25" s="5" t="s">
        <v>104</v>
      </c>
      <c r="B25" s="5">
        <v>1040</v>
      </c>
      <c r="C25" s="5" t="s">
        <v>130</v>
      </c>
      <c r="D25" s="12">
        <v>18</v>
      </c>
      <c r="E25" s="12"/>
      <c r="F25" s="5"/>
      <c r="G25" s="5"/>
      <c r="H25" s="5"/>
      <c r="I25" s="5"/>
      <c r="J25" s="5"/>
      <c r="K25" s="5"/>
      <c r="L25" s="5"/>
      <c r="M25" s="5"/>
    </row>
    <row r="26" spans="1:13" x14ac:dyDescent="0.35">
      <c r="A26" s="5" t="s">
        <v>243</v>
      </c>
      <c r="B26" s="5">
        <v>1062</v>
      </c>
      <c r="C26" s="5" t="s">
        <v>129</v>
      </c>
      <c r="D26" s="12" t="s">
        <v>5</v>
      </c>
      <c r="E26" s="12"/>
      <c r="F26" s="5"/>
      <c r="G26" s="5"/>
      <c r="H26" s="5"/>
      <c r="I26" s="5"/>
      <c r="J26" s="5"/>
      <c r="K26" s="5"/>
      <c r="L26" s="5"/>
      <c r="M26" s="5"/>
    </row>
    <row r="27" spans="1:13" x14ac:dyDescent="0.35">
      <c r="A27" s="5" t="s">
        <v>111</v>
      </c>
      <c r="B27" s="5">
        <f>B22+1</f>
        <v>1023</v>
      </c>
      <c r="C27" s="5" t="s">
        <v>129</v>
      </c>
      <c r="D27" s="12" t="s">
        <v>5</v>
      </c>
      <c r="E27" s="12" t="s">
        <v>5</v>
      </c>
      <c r="F27" s="16"/>
      <c r="G27" s="5"/>
      <c r="H27" s="5"/>
      <c r="I27" s="5"/>
      <c r="J27" s="5"/>
      <c r="K27" s="5"/>
      <c r="L27" s="5"/>
      <c r="M27" s="5"/>
    </row>
    <row r="28" spans="1:13" x14ac:dyDescent="0.35">
      <c r="A28" s="5" t="s">
        <v>88</v>
      </c>
      <c r="B28" s="5">
        <f t="shared" si="0"/>
        <v>1024</v>
      </c>
      <c r="C28" s="5" t="s">
        <v>129</v>
      </c>
      <c r="D28" s="12" t="s">
        <v>5</v>
      </c>
      <c r="E28" s="12" t="s">
        <v>96</v>
      </c>
      <c r="F28" s="16"/>
      <c r="G28" s="5"/>
      <c r="H28" s="5"/>
      <c r="I28" s="5"/>
      <c r="J28" s="5"/>
      <c r="K28" s="5"/>
      <c r="L28" s="5"/>
      <c r="M28" s="5"/>
    </row>
    <row r="29" spans="1:13" x14ac:dyDescent="0.35">
      <c r="A29" s="5" t="s">
        <v>144</v>
      </c>
      <c r="B29" s="5">
        <f t="shared" si="0"/>
        <v>1025</v>
      </c>
      <c r="C29" s="5" t="s">
        <v>129</v>
      </c>
      <c r="D29" s="12"/>
      <c r="E29" s="12" t="s">
        <v>117</v>
      </c>
      <c r="F29" s="16"/>
      <c r="G29" s="5"/>
      <c r="H29" s="5"/>
      <c r="I29" s="5"/>
      <c r="J29" s="5"/>
      <c r="K29" s="5"/>
      <c r="L29" s="5"/>
      <c r="M29" s="5"/>
    </row>
    <row r="31" spans="1:13" x14ac:dyDescent="0.35">
      <c r="A31" s="3" t="s">
        <v>49</v>
      </c>
      <c r="B31" s="5"/>
      <c r="C31" s="5"/>
      <c r="D31" s="5" t="str">
        <f>$G$1</f>
        <v>{B:</v>
      </c>
    </row>
    <row r="32" spans="1:13" ht="72.5" x14ac:dyDescent="0.35">
      <c r="A32" s="3" t="s">
        <v>50</v>
      </c>
      <c r="B32" s="5"/>
      <c r="C32" s="5"/>
      <c r="D32" s="5" t="str">
        <f>$G$4 &amp; D2 &amp; $G$6 &amp; CHAR(10)  &amp; B3 &amp; $G$3 &amp; D3  &amp; CHAR(10)  &amp; B4 &amp; $G$3 &amp; D4  &amp; CHAR(10)  &amp; B5 &amp; $G$3 &amp; D5 &amp; CHAR(10) &amp; $G$5</f>
        <v>{00:
1001^20180216
1002^CCBPUTIB0028
1003^2
}</v>
      </c>
    </row>
    <row r="33" spans="1:13" ht="289.89999999999998" customHeight="1" x14ac:dyDescent="0.35">
      <c r="A33" s="3" t="s">
        <v>51</v>
      </c>
      <c r="B33" s="5"/>
      <c r="C33" s="5"/>
      <c r="D33" s="5" t="str">
        <f>$G$4 &amp; D8 &amp; $G$6 &amp; CHAR(10) &amp; $B9 &amp; $G$3 &amp; D9  &amp; CHAR(10) &amp; $B10 &amp; $G$3 &amp; D10  &amp; CHAR(10)  &amp; $B11 &amp; $G$3 &amp; D11  &amp; CHAR(10)  &amp; $B12 &amp; $G$3 &amp; D12  &amp; CHAR(10)  &amp;  $B13 &amp; $G$3 &amp; D13  &amp; CHAR(10) &amp; $B14 &amp; $G$3 &amp; D14  &amp; CHAR(10) &amp; $B15 &amp; $G$3 &amp; D15  &amp;  $B22 &amp; $G$3 &amp; D22  &amp; CHAR(10) &amp;  $B23 &amp; $G$3 &amp; D23  &amp; CHAR(10) &amp;  $B24 &amp; $G$3 &amp; D24  &amp; CHAR(10) &amp;  $B25 &amp; $G$3 &amp; D25  &amp; CHAR(10) &amp;   $B26 &amp; $G$3 &amp; D26  &amp; CHAR(10) &amp;$B27 &amp; $G$3 &amp; D27  &amp; CHAR(10) &amp; $B28 &amp; $G$3 &amp; D28  &amp; CHAR(10)  &amp;    $G$5</f>
        <v>{01:
1004^1
1005^ADFOA4091A
1008^UTIB0000109
1009^UTIB0000109
1010^TULSIANI CHMBRS - NARIMAN PT
1011^CRR/IN/000001-1
1012^NR1022^6016017897
1038^01
1039^25
1040^18
1062^01
1023^01
1024^01
}</v>
      </c>
      <c r="E33" s="5" t="str">
        <f>$G$4 &amp; E8 &amp; $G$6 &amp; CHAR(10) &amp; $B9 &amp; $G$3 &amp; E9  &amp; CHAR(10) &amp; $B10 &amp; $G$3 &amp; E10   &amp; CHAR(10)  &amp; $B11 &amp; $G$3 &amp; E11  &amp; CHAR(10)  &amp; $B12 &amp; $G$3 &amp; E12  &amp; CHAR(10)  &amp;  $B13 &amp; $G$3 &amp; E13  &amp; CHAR(10) &amp; $B14 &amp; $G$3 &amp; E14  &amp; CHAR(10) &amp; $B15 &amp; $G$3 &amp; E15  &amp; CHAR(10) &amp;  $B22 &amp; $G$3 &amp; E22  &amp; CHAR(10) &amp; $B27 &amp; $G$3 &amp; E27  &amp; CHAR(10) &amp; $B28 &amp; $G$3 &amp; E28  &amp; CHAR(10) &amp;$B29 &amp; $G$3 &amp; E29  &amp; CHAR(10)  &amp;    $G$5</f>
        <v>{01:
1004^2
1005^ADFOA4281A
1008^UTIB0000110
1009^UTIB0000110
1010^TULSIANI CHMBRS - NARIMAN PT
1011^CRR/IN/000007
1012^NR
1022^123564343
1023^01
1024^02
1025^Invalid PAN
}</v>
      </c>
      <c r="F33" s="5"/>
      <c r="G33" s="5"/>
      <c r="H33" s="5"/>
      <c r="I33" s="5"/>
      <c r="J33" s="5"/>
      <c r="K33" s="5"/>
      <c r="L33" s="5"/>
      <c r="M33" s="5"/>
    </row>
    <row r="34" spans="1:13" x14ac:dyDescent="0.35">
      <c r="A34" s="3" t="s">
        <v>52</v>
      </c>
      <c r="B34" s="5"/>
      <c r="C34" s="5"/>
      <c r="D34" s="5" t="str">
        <f>$G$2</f>
        <v>}</v>
      </c>
    </row>
    <row r="35" spans="1:13" ht="409.5" x14ac:dyDescent="0.35">
      <c r="A35" s="3" t="s">
        <v>53</v>
      </c>
      <c r="B35" s="5"/>
      <c r="C35" s="5"/>
      <c r="D35" s="5" t="str">
        <f xml:space="preserve"> D31 &amp; CHAR(10) &amp; D32 &amp; CHAR(10) &amp; IF(D33 = "", "", D33 &amp; CHAR(10)) &amp; IF(E33 = "", "", E33 &amp; CHAR(10)) &amp; IF(F33 = "", "", F33 &amp; CHAR(10)) &amp; IF(G33 = "", "", G33 &amp; CHAR(10)) &amp; IF(H33 = "", "", H33 &amp; CHAR(10)) &amp; IF(I33 = "", "", I33 &amp; CHAR(10)) &amp; IF(J33 = "", "", J33 &amp; CHAR(10)) &amp; IF(K33 = "", "", K33 &amp; CHAR(10)) &amp; IF(L33 = "", "", L33 &amp; CHAR(10)) &amp; IF(M33 = "", "", M33 &amp; CHAR(10)) &amp; D34</f>
        <v>{B:
{00:
1001^20180216
1002^CCBPUTIB0028
1003^2
}
{01:
1004^1
1005^ADFOA4091A
1008^UTIB0000109
1009^UTIB0000109
1010^TULSIANI CHMBRS - NARIMAN PT
1011^CRR/IN/000001-1
1012^NR1022^6016017897
1038^01
1039^25
1040^18
1062^01
1023^01
1024^01
}
{01:
1004^2
1005^ADFOA4281A
1008^UTIB0000110
1009^UTIB0000110
1010^TULSIANI CHMBRS - NARIMAN PT
1011^CRR/IN/000007
1012^NR
1022^123564343
1023^01
1024^02
1025^Invalid PAN
}
}</v>
      </c>
    </row>
    <row r="36" spans="1:13" ht="409.5" x14ac:dyDescent="0.35">
      <c r="A36" s="3" t="s">
        <v>68</v>
      </c>
      <c r="B36" s="5"/>
      <c r="C36" s="5"/>
      <c r="D36" s="5" t="str">
        <f>'Message Header'!C12 &amp; CHAR(10) &amp;D35</f>
        <v>{H:0056901FX02CCBPUTIB0028B19070800000220180216131410BIS2_HUB       }
{B:
{00:
1001^20180216
1002^CCBPUTIB0028
1003^2
}
{01:
1004^1
1005^ADFOA4091A
1008^UTIB0000109
1009^UTIB0000109
1010^TULSIANI CHMBRS - NARIMAN PT
1011^CRR/IN/000001-1
1012^NR1022^6016017897
1038^01
1039^25
1040^18
1062^01
1023^01
1024^01
}
{01:
1004^2
1005^ADFOA4281A
1008^UTIB0000110
1009^UTIB0000110
1010^TULSIANI CHMBRS - NARIMAN PT
1011^CRR/IN/000007
1012^NR
1022^123564343
1023^01
1024^02
1025^Invalid PAN
}
}</v>
      </c>
    </row>
    <row r="37" spans="1:13" ht="409.5" x14ac:dyDescent="0.35">
      <c r="A37" s="3" t="s">
        <v>54</v>
      </c>
      <c r="B37" s="5"/>
      <c r="C37" s="5"/>
      <c r="D37" s="5" t="s">
        <v>585</v>
      </c>
    </row>
  </sheetData>
  <pageMargins left="0.7" right="0.7"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workbookViewId="0"/>
  </sheetViews>
  <sheetFormatPr defaultRowHeight="14.5" x14ac:dyDescent="0.35"/>
  <cols>
    <col min="1" max="1" width="20.81640625" customWidth="1"/>
    <col min="2" max="2" width="35" customWidth="1"/>
    <col min="3" max="3" width="12" customWidth="1"/>
    <col min="4" max="4" width="12.26953125" customWidth="1"/>
    <col min="5" max="5" width="11" customWidth="1"/>
    <col min="6" max="6" width="16.1796875" customWidth="1"/>
    <col min="7" max="7" width="32.54296875" customWidth="1"/>
    <col min="8" max="8" width="15.54296875" customWidth="1"/>
    <col min="9" max="9" width="28.7265625" customWidth="1"/>
  </cols>
  <sheetData>
    <row r="1" spans="1:9" ht="15" thickBot="1" x14ac:dyDescent="0.4">
      <c r="A1" s="66" t="s">
        <v>4</v>
      </c>
      <c r="B1" s="67" t="s">
        <v>292</v>
      </c>
      <c r="C1" s="67" t="s">
        <v>293</v>
      </c>
      <c r="D1" s="67" t="s">
        <v>294</v>
      </c>
      <c r="E1" s="67" t="s">
        <v>295</v>
      </c>
      <c r="F1" s="67" t="s">
        <v>296</v>
      </c>
      <c r="G1" s="67" t="s">
        <v>297</v>
      </c>
      <c r="H1" s="67" t="s">
        <v>75</v>
      </c>
      <c r="I1" s="67" t="s">
        <v>76</v>
      </c>
    </row>
    <row r="2" spans="1:9" ht="15" thickBot="1" x14ac:dyDescent="0.4">
      <c r="A2" s="114" t="s">
        <v>298</v>
      </c>
      <c r="B2" s="115"/>
      <c r="C2" s="115"/>
      <c r="D2" s="115"/>
      <c r="E2" s="115"/>
      <c r="F2" s="115"/>
      <c r="G2" s="115"/>
      <c r="H2" s="115"/>
      <c r="I2" s="116"/>
    </row>
    <row r="3" spans="1:9" ht="29.5" thickBot="1" x14ac:dyDescent="0.4">
      <c r="A3" s="113" t="s">
        <v>105</v>
      </c>
      <c r="B3" s="113" t="s">
        <v>299</v>
      </c>
      <c r="C3" s="113">
        <v>1001</v>
      </c>
      <c r="D3" s="113" t="s">
        <v>300</v>
      </c>
      <c r="E3" s="113" t="s">
        <v>301</v>
      </c>
      <c r="F3" s="113">
        <v>20180216</v>
      </c>
      <c r="G3" s="71" t="s">
        <v>302</v>
      </c>
      <c r="H3" s="71">
        <v>1001001</v>
      </c>
      <c r="I3" s="71" t="s">
        <v>303</v>
      </c>
    </row>
    <row r="4" spans="1:9" ht="29.5" thickBot="1" x14ac:dyDescent="0.4">
      <c r="A4" s="104"/>
      <c r="B4" s="104"/>
      <c r="C4" s="104"/>
      <c r="D4" s="104"/>
      <c r="E4" s="104"/>
      <c r="F4" s="104"/>
      <c r="G4" s="71" t="s">
        <v>304</v>
      </c>
      <c r="H4" s="71">
        <v>1001002</v>
      </c>
      <c r="I4" s="71" t="s">
        <v>305</v>
      </c>
    </row>
    <row r="5" spans="1:9" ht="15" thickBot="1" x14ac:dyDescent="0.4">
      <c r="A5" s="104"/>
      <c r="B5" s="104"/>
      <c r="C5" s="104"/>
      <c r="D5" s="104"/>
      <c r="E5" s="104"/>
      <c r="F5" s="104"/>
      <c r="G5" s="71" t="s">
        <v>306</v>
      </c>
      <c r="H5" s="71">
        <v>1001003</v>
      </c>
      <c r="I5" s="71" t="s">
        <v>307</v>
      </c>
    </row>
    <row r="6" spans="1:9" ht="29.5" thickBot="1" x14ac:dyDescent="0.4">
      <c r="A6" s="105"/>
      <c r="B6" s="105"/>
      <c r="C6" s="105"/>
      <c r="D6" s="105"/>
      <c r="E6" s="105"/>
      <c r="F6" s="105"/>
      <c r="G6" s="71" t="s">
        <v>308</v>
      </c>
      <c r="H6" s="71">
        <v>1001004</v>
      </c>
      <c r="I6" s="71" t="s">
        <v>309</v>
      </c>
    </row>
    <row r="7" spans="1:9" ht="29.5" thickBot="1" x14ac:dyDescent="0.4">
      <c r="A7" s="68" t="s">
        <v>106</v>
      </c>
      <c r="B7" s="69" t="s">
        <v>310</v>
      </c>
      <c r="C7" s="69">
        <v>1002</v>
      </c>
      <c r="D7" s="69" t="s">
        <v>311</v>
      </c>
      <c r="E7" s="69" t="s">
        <v>301</v>
      </c>
      <c r="F7" s="69" t="s">
        <v>82</v>
      </c>
      <c r="G7" s="71" t="s">
        <v>312</v>
      </c>
      <c r="H7" s="71">
        <v>1002001</v>
      </c>
      <c r="I7" s="71" t="s">
        <v>313</v>
      </c>
    </row>
    <row r="8" spans="1:9" ht="29.5" thickBot="1" x14ac:dyDescent="0.4">
      <c r="A8" s="113" t="s">
        <v>107</v>
      </c>
      <c r="B8" s="113" t="s">
        <v>314</v>
      </c>
      <c r="C8" s="113">
        <v>1003</v>
      </c>
      <c r="D8" s="113" t="s">
        <v>315</v>
      </c>
      <c r="E8" s="113" t="s">
        <v>301</v>
      </c>
      <c r="F8" s="113">
        <v>1</v>
      </c>
      <c r="G8" s="71" t="s">
        <v>302</v>
      </c>
      <c r="H8" s="71">
        <v>1003001</v>
      </c>
      <c r="I8" s="71" t="s">
        <v>303</v>
      </c>
    </row>
    <row r="9" spans="1:9" ht="15" thickBot="1" x14ac:dyDescent="0.4">
      <c r="A9" s="104"/>
      <c r="B9" s="104"/>
      <c r="C9" s="104"/>
      <c r="D9" s="104"/>
      <c r="E9" s="104"/>
      <c r="F9" s="104"/>
      <c r="G9" s="71" t="s">
        <v>316</v>
      </c>
      <c r="H9" s="71">
        <v>1003002</v>
      </c>
      <c r="I9" s="71" t="s">
        <v>305</v>
      </c>
    </row>
    <row r="10" spans="1:9" ht="29.5" thickBot="1" x14ac:dyDescent="0.4">
      <c r="A10" s="104"/>
      <c r="B10" s="104"/>
      <c r="C10" s="104"/>
      <c r="D10" s="104"/>
      <c r="E10" s="104"/>
      <c r="F10" s="104"/>
      <c r="G10" s="71" t="s">
        <v>317</v>
      </c>
      <c r="H10" s="71">
        <v>1003003</v>
      </c>
      <c r="I10" s="71" t="s">
        <v>318</v>
      </c>
    </row>
    <row r="11" spans="1:9" ht="44" thickBot="1" x14ac:dyDescent="0.4">
      <c r="A11" s="104"/>
      <c r="B11" s="104"/>
      <c r="C11" s="104"/>
      <c r="D11" s="104"/>
      <c r="E11" s="104"/>
      <c r="F11" s="104"/>
      <c r="G11" s="71" t="s">
        <v>319</v>
      </c>
      <c r="H11" s="71">
        <v>1003004</v>
      </c>
      <c r="I11" s="71" t="s">
        <v>319</v>
      </c>
    </row>
    <row r="12" spans="1:9" ht="29.5" thickBot="1" x14ac:dyDescent="0.4">
      <c r="A12" s="105"/>
      <c r="B12" s="105"/>
      <c r="C12" s="105"/>
      <c r="D12" s="105"/>
      <c r="E12" s="105"/>
      <c r="F12" s="105"/>
      <c r="G12" s="71" t="s">
        <v>320</v>
      </c>
      <c r="H12" s="71">
        <v>1003005</v>
      </c>
      <c r="I12" s="71" t="s">
        <v>321</v>
      </c>
    </row>
    <row r="13" spans="1:9" ht="15" thickBot="1" x14ac:dyDescent="0.4">
      <c r="A13" s="109" t="s">
        <v>322</v>
      </c>
      <c r="B13" s="110"/>
      <c r="C13" s="110"/>
      <c r="D13" s="110"/>
      <c r="E13" s="110"/>
      <c r="F13" s="110"/>
      <c r="G13" s="110"/>
      <c r="H13" s="110"/>
      <c r="I13" s="111"/>
    </row>
    <row r="14" spans="1:9" ht="29.5" thickBot="1" x14ac:dyDescent="0.4">
      <c r="A14" s="113" t="s">
        <v>48</v>
      </c>
      <c r="B14" s="113" t="s">
        <v>323</v>
      </c>
      <c r="C14" s="113">
        <v>1004</v>
      </c>
      <c r="D14" s="113" t="s">
        <v>315</v>
      </c>
      <c r="E14" s="113" t="s">
        <v>301</v>
      </c>
      <c r="F14" s="113">
        <v>1</v>
      </c>
      <c r="G14" s="71" t="s">
        <v>302</v>
      </c>
      <c r="H14" s="71">
        <v>1004001</v>
      </c>
      <c r="I14" s="71" t="s">
        <v>303</v>
      </c>
    </row>
    <row r="15" spans="1:9" ht="15" thickBot="1" x14ac:dyDescent="0.4">
      <c r="A15" s="104"/>
      <c r="B15" s="104"/>
      <c r="C15" s="104"/>
      <c r="D15" s="104"/>
      <c r="E15" s="104"/>
      <c r="F15" s="104"/>
      <c r="G15" s="71" t="s">
        <v>316</v>
      </c>
      <c r="H15" s="71">
        <v>1004002</v>
      </c>
      <c r="I15" s="71" t="s">
        <v>305</v>
      </c>
    </row>
    <row r="16" spans="1:9" ht="29.5" thickBot="1" x14ac:dyDescent="0.4">
      <c r="A16" s="104"/>
      <c r="B16" s="104"/>
      <c r="C16" s="104"/>
      <c r="D16" s="104"/>
      <c r="E16" s="104"/>
      <c r="F16" s="104"/>
      <c r="G16" s="71" t="s">
        <v>324</v>
      </c>
      <c r="H16" s="71">
        <v>1004003</v>
      </c>
      <c r="I16" s="71" t="s">
        <v>325</v>
      </c>
    </row>
    <row r="17" spans="1:9" ht="29.5" thickBot="1" x14ac:dyDescent="0.4">
      <c r="A17" s="104"/>
      <c r="B17" s="104"/>
      <c r="C17" s="104"/>
      <c r="D17" s="104"/>
      <c r="E17" s="104"/>
      <c r="F17" s="104"/>
      <c r="G17" s="71" t="s">
        <v>326</v>
      </c>
      <c r="H17" s="71">
        <v>1004004</v>
      </c>
      <c r="I17" s="71" t="s">
        <v>327</v>
      </c>
    </row>
    <row r="18" spans="1:9" ht="29.5" thickBot="1" x14ac:dyDescent="0.4">
      <c r="A18" s="105"/>
      <c r="B18" s="105"/>
      <c r="C18" s="105"/>
      <c r="D18" s="105"/>
      <c r="E18" s="105"/>
      <c r="F18" s="105"/>
      <c r="G18" s="71" t="s">
        <v>328</v>
      </c>
      <c r="H18" s="71">
        <v>1004005</v>
      </c>
      <c r="I18" s="71" t="s">
        <v>329</v>
      </c>
    </row>
    <row r="19" spans="1:9" ht="29.5" thickBot="1" x14ac:dyDescent="0.4">
      <c r="A19" s="103" t="s">
        <v>133</v>
      </c>
      <c r="B19" s="106" t="s">
        <v>401</v>
      </c>
      <c r="C19" s="103">
        <v>1009</v>
      </c>
      <c r="D19" s="106" t="s">
        <v>339</v>
      </c>
      <c r="E19" s="103" t="s">
        <v>301</v>
      </c>
      <c r="F19" s="103" t="s">
        <v>93</v>
      </c>
      <c r="G19" s="71" t="s">
        <v>302</v>
      </c>
      <c r="H19" s="71">
        <v>1009001</v>
      </c>
      <c r="I19" s="71" t="s">
        <v>303</v>
      </c>
    </row>
    <row r="20" spans="1:9" ht="29.5" thickBot="1" x14ac:dyDescent="0.4">
      <c r="A20" s="104"/>
      <c r="B20" s="107"/>
      <c r="C20" s="104"/>
      <c r="D20" s="107"/>
      <c r="E20" s="104"/>
      <c r="F20" s="104"/>
      <c r="G20" s="71" t="s">
        <v>345</v>
      </c>
      <c r="H20" s="71">
        <v>1009002</v>
      </c>
      <c r="I20" s="71" t="s">
        <v>346</v>
      </c>
    </row>
    <row r="21" spans="1:9" ht="15" thickBot="1" x14ac:dyDescent="0.4">
      <c r="A21" s="105"/>
      <c r="B21" s="108"/>
      <c r="C21" s="105"/>
      <c r="D21" s="108"/>
      <c r="E21" s="105"/>
      <c r="F21" s="105"/>
      <c r="G21" s="75" t="s">
        <v>316</v>
      </c>
      <c r="H21" s="75">
        <v>1007003</v>
      </c>
      <c r="I21" s="75" t="s">
        <v>305</v>
      </c>
    </row>
    <row r="22" spans="1:9" ht="29.5" thickBot="1" x14ac:dyDescent="0.4">
      <c r="A22" s="106" t="s">
        <v>131</v>
      </c>
      <c r="B22" s="106" t="s">
        <v>330</v>
      </c>
      <c r="C22" s="106">
        <v>1005</v>
      </c>
      <c r="D22" s="106" t="s">
        <v>331</v>
      </c>
      <c r="E22" s="106" t="s">
        <v>301</v>
      </c>
      <c r="F22" s="106" t="s">
        <v>71</v>
      </c>
      <c r="G22" s="71" t="s">
        <v>302</v>
      </c>
      <c r="H22" s="71">
        <v>1005001</v>
      </c>
      <c r="I22" s="71" t="s">
        <v>303</v>
      </c>
    </row>
    <row r="23" spans="1:9" ht="15" thickBot="1" x14ac:dyDescent="0.4">
      <c r="A23" s="107"/>
      <c r="B23" s="107"/>
      <c r="C23" s="107"/>
      <c r="D23" s="107"/>
      <c r="E23" s="107"/>
      <c r="F23" s="107"/>
      <c r="G23" s="71" t="s">
        <v>316</v>
      </c>
      <c r="H23" s="71">
        <v>1005002</v>
      </c>
      <c r="I23" s="71" t="s">
        <v>305</v>
      </c>
    </row>
    <row r="24" spans="1:9" ht="15" thickBot="1" x14ac:dyDescent="0.4">
      <c r="A24" s="107"/>
      <c r="B24" s="107"/>
      <c r="C24" s="107"/>
      <c r="D24" s="107"/>
      <c r="E24" s="107"/>
      <c r="F24" s="107"/>
      <c r="G24" s="69" t="s">
        <v>117</v>
      </c>
      <c r="H24" s="69">
        <v>1005003</v>
      </c>
      <c r="I24" s="69" t="s">
        <v>117</v>
      </c>
    </row>
    <row r="25" spans="1:9" ht="15" thickBot="1" x14ac:dyDescent="0.4">
      <c r="A25" s="108"/>
      <c r="B25" s="108"/>
      <c r="C25" s="108"/>
      <c r="D25" s="108"/>
      <c r="E25" s="108"/>
      <c r="F25" s="108"/>
      <c r="G25" s="81" t="s">
        <v>402</v>
      </c>
      <c r="H25" s="81">
        <v>1005004</v>
      </c>
      <c r="I25" s="81" t="s">
        <v>402</v>
      </c>
    </row>
    <row r="26" spans="1:9" ht="15" thickBot="1" x14ac:dyDescent="0.4">
      <c r="A26" s="103" t="s">
        <v>86</v>
      </c>
      <c r="B26" s="103" t="s">
        <v>332</v>
      </c>
      <c r="C26" s="103">
        <v>1006</v>
      </c>
      <c r="D26" s="103" t="s">
        <v>333</v>
      </c>
      <c r="E26" s="103" t="s">
        <v>340</v>
      </c>
      <c r="F26" s="119" t="s">
        <v>89</v>
      </c>
      <c r="G26" s="71" t="s">
        <v>316</v>
      </c>
      <c r="H26" s="71">
        <v>1006002</v>
      </c>
      <c r="I26" s="71" t="s">
        <v>305</v>
      </c>
    </row>
    <row r="27" spans="1:9" ht="15" thickBot="1" x14ac:dyDescent="0.4">
      <c r="A27" s="105"/>
      <c r="B27" s="105"/>
      <c r="C27" s="105"/>
      <c r="D27" s="105"/>
      <c r="E27" s="105"/>
      <c r="F27" s="120"/>
      <c r="G27" s="75" t="s">
        <v>334</v>
      </c>
      <c r="H27" s="75">
        <v>1006003</v>
      </c>
      <c r="I27" s="75" t="s">
        <v>403</v>
      </c>
    </row>
    <row r="28" spans="1:9" ht="15" thickBot="1" x14ac:dyDescent="0.4">
      <c r="A28" s="103" t="s">
        <v>87</v>
      </c>
      <c r="B28" s="103" t="s">
        <v>336</v>
      </c>
      <c r="C28" s="103">
        <v>1007</v>
      </c>
      <c r="D28" s="103" t="s">
        <v>337</v>
      </c>
      <c r="E28" s="103" t="s">
        <v>340</v>
      </c>
      <c r="F28" s="103">
        <v>9500902256</v>
      </c>
      <c r="G28" s="71" t="s">
        <v>316</v>
      </c>
      <c r="H28" s="71">
        <v>1007002</v>
      </c>
      <c r="I28" s="71" t="s">
        <v>305</v>
      </c>
    </row>
    <row r="29" spans="1:9" ht="15" thickBot="1" x14ac:dyDescent="0.4">
      <c r="A29" s="105"/>
      <c r="B29" s="117"/>
      <c r="C29" s="117"/>
      <c r="D29" s="117"/>
      <c r="E29" s="117"/>
      <c r="F29" s="117"/>
      <c r="G29" s="73" t="s">
        <v>338</v>
      </c>
      <c r="H29" s="73">
        <v>1007003</v>
      </c>
      <c r="I29" s="73" t="s">
        <v>403</v>
      </c>
    </row>
    <row r="30" spans="1:9" ht="15" thickBot="1" x14ac:dyDescent="0.4">
      <c r="A30" s="103" t="s">
        <v>134</v>
      </c>
      <c r="B30" s="113" t="s">
        <v>134</v>
      </c>
      <c r="C30" s="113">
        <v>1010</v>
      </c>
      <c r="D30" s="113" t="s">
        <v>347</v>
      </c>
      <c r="E30" s="113" t="s">
        <v>340</v>
      </c>
      <c r="F30" s="113" t="s">
        <v>145</v>
      </c>
      <c r="G30" s="81" t="s">
        <v>335</v>
      </c>
      <c r="H30" s="81">
        <v>1010003</v>
      </c>
      <c r="I30" s="81" t="s">
        <v>348</v>
      </c>
    </row>
    <row r="31" spans="1:9" ht="15" thickBot="1" x14ac:dyDescent="0.4">
      <c r="A31" s="105"/>
      <c r="B31" s="117"/>
      <c r="C31" s="117"/>
      <c r="D31" s="117"/>
      <c r="E31" s="117"/>
      <c r="F31" s="117"/>
      <c r="G31" s="75" t="s">
        <v>316</v>
      </c>
      <c r="H31" s="75">
        <v>1010002</v>
      </c>
      <c r="I31" s="75" t="s">
        <v>305</v>
      </c>
    </row>
    <row r="32" spans="1:9" ht="15" thickBot="1" x14ac:dyDescent="0.4">
      <c r="A32" s="103" t="s">
        <v>404</v>
      </c>
      <c r="B32" s="113" t="s">
        <v>405</v>
      </c>
      <c r="C32" s="113">
        <v>1026</v>
      </c>
      <c r="D32" s="113" t="s">
        <v>406</v>
      </c>
      <c r="E32" s="113" t="s">
        <v>340</v>
      </c>
      <c r="F32" s="113" t="s">
        <v>407</v>
      </c>
      <c r="G32" s="75" t="s">
        <v>316</v>
      </c>
      <c r="H32" s="75">
        <v>1026002</v>
      </c>
      <c r="I32" s="75" t="s">
        <v>305</v>
      </c>
    </row>
    <row r="33" spans="1:9" ht="15" thickBot="1" x14ac:dyDescent="0.4">
      <c r="A33" s="105"/>
      <c r="B33" s="117"/>
      <c r="C33" s="117"/>
      <c r="D33" s="117"/>
      <c r="E33" s="117"/>
      <c r="F33" s="117"/>
      <c r="G33" s="71" t="s">
        <v>335</v>
      </c>
      <c r="H33" s="71">
        <v>1026003</v>
      </c>
      <c r="I33" s="71" t="s">
        <v>408</v>
      </c>
    </row>
    <row r="34" spans="1:9" ht="29" x14ac:dyDescent="0.35">
      <c r="A34" s="103" t="s">
        <v>232</v>
      </c>
      <c r="B34" s="73" t="s">
        <v>409</v>
      </c>
      <c r="C34" s="113">
        <v>1054</v>
      </c>
      <c r="D34" s="113" t="s">
        <v>372</v>
      </c>
      <c r="E34" s="113" t="s">
        <v>301</v>
      </c>
      <c r="F34" s="113">
        <v>1</v>
      </c>
      <c r="G34" s="112" t="s">
        <v>302</v>
      </c>
      <c r="H34" s="112">
        <v>1054001</v>
      </c>
      <c r="I34" s="112" t="s">
        <v>303</v>
      </c>
    </row>
    <row r="35" spans="1:9" x14ac:dyDescent="0.35">
      <c r="A35" s="104"/>
      <c r="B35" s="73" t="s">
        <v>410</v>
      </c>
      <c r="C35" s="104"/>
      <c r="D35" s="104"/>
      <c r="E35" s="104"/>
      <c r="F35" s="104"/>
      <c r="G35" s="107"/>
      <c r="H35" s="107"/>
      <c r="I35" s="107"/>
    </row>
    <row r="36" spans="1:9" x14ac:dyDescent="0.35">
      <c r="A36" s="104"/>
      <c r="B36" s="73" t="s">
        <v>411</v>
      </c>
      <c r="C36" s="104"/>
      <c r="D36" s="104"/>
      <c r="E36" s="104"/>
      <c r="F36" s="104"/>
      <c r="G36" s="107"/>
      <c r="H36" s="107"/>
      <c r="I36" s="107"/>
    </row>
    <row r="37" spans="1:9" ht="15" thickBot="1" x14ac:dyDescent="0.4">
      <c r="A37" s="104"/>
      <c r="B37" s="73" t="s">
        <v>412</v>
      </c>
      <c r="C37" s="104"/>
      <c r="D37" s="104"/>
      <c r="E37" s="104"/>
      <c r="F37" s="104"/>
      <c r="G37" s="118"/>
      <c r="H37" s="118"/>
      <c r="I37" s="118"/>
    </row>
    <row r="38" spans="1:9" ht="15" thickBot="1" x14ac:dyDescent="0.4">
      <c r="A38" s="104"/>
      <c r="B38" s="73" t="s">
        <v>413</v>
      </c>
      <c r="C38" s="104"/>
      <c r="D38" s="104"/>
      <c r="E38" s="104"/>
      <c r="F38" s="104"/>
      <c r="G38" s="71" t="s">
        <v>316</v>
      </c>
      <c r="H38" s="71">
        <v>1054002</v>
      </c>
      <c r="I38" s="71" t="s">
        <v>305</v>
      </c>
    </row>
    <row r="39" spans="1:9" ht="29.5" thickBot="1" x14ac:dyDescent="0.4">
      <c r="A39" s="105"/>
      <c r="B39" s="83" t="s">
        <v>414</v>
      </c>
      <c r="C39" s="105"/>
      <c r="D39" s="105"/>
      <c r="E39" s="105"/>
      <c r="F39" s="105"/>
      <c r="G39" s="71" t="s">
        <v>415</v>
      </c>
      <c r="H39" s="71">
        <v>1054003</v>
      </c>
      <c r="I39" s="71" t="s">
        <v>416</v>
      </c>
    </row>
    <row r="40" spans="1:9" ht="29" x14ac:dyDescent="0.35">
      <c r="A40" s="103" t="s">
        <v>417</v>
      </c>
      <c r="B40" s="73" t="s">
        <v>418</v>
      </c>
      <c r="C40" s="103">
        <v>1055</v>
      </c>
      <c r="D40" s="106" t="s">
        <v>372</v>
      </c>
      <c r="E40" s="103" t="s">
        <v>301</v>
      </c>
      <c r="F40" s="103">
        <v>1</v>
      </c>
      <c r="G40" s="113" t="s">
        <v>302</v>
      </c>
      <c r="H40" s="113">
        <v>1055001</v>
      </c>
      <c r="I40" s="113" t="s">
        <v>303</v>
      </c>
    </row>
    <row r="41" spans="1:9" ht="44" thickBot="1" x14ac:dyDescent="0.4">
      <c r="A41" s="104"/>
      <c r="B41" s="73" t="s">
        <v>419</v>
      </c>
      <c r="C41" s="104"/>
      <c r="D41" s="107"/>
      <c r="E41" s="104"/>
      <c r="F41" s="104"/>
      <c r="G41" s="117"/>
      <c r="H41" s="117"/>
      <c r="I41" s="117"/>
    </row>
    <row r="42" spans="1:9" ht="29.5" thickBot="1" x14ac:dyDescent="0.4">
      <c r="A42" s="104"/>
      <c r="B42" s="73" t="s">
        <v>420</v>
      </c>
      <c r="C42" s="104"/>
      <c r="D42" s="107"/>
      <c r="E42" s="104"/>
      <c r="F42" s="104"/>
      <c r="G42" s="71" t="s">
        <v>316</v>
      </c>
      <c r="H42" s="71">
        <v>1055002</v>
      </c>
      <c r="I42" s="71" t="s">
        <v>305</v>
      </c>
    </row>
    <row r="43" spans="1:9" ht="29.5" thickBot="1" x14ac:dyDescent="0.4">
      <c r="A43" s="105"/>
      <c r="B43" s="83" t="s">
        <v>421</v>
      </c>
      <c r="C43" s="105"/>
      <c r="D43" s="108"/>
      <c r="E43" s="105"/>
      <c r="F43" s="105"/>
      <c r="G43" s="71" t="s">
        <v>422</v>
      </c>
      <c r="H43" s="71">
        <v>1055003</v>
      </c>
      <c r="I43" s="71" t="s">
        <v>423</v>
      </c>
    </row>
    <row r="44" spans="1:9" x14ac:dyDescent="0.35">
      <c r="A44" s="103" t="s">
        <v>98</v>
      </c>
      <c r="B44" s="73" t="s">
        <v>424</v>
      </c>
      <c r="C44" s="103">
        <v>1027</v>
      </c>
      <c r="D44" s="106" t="s">
        <v>372</v>
      </c>
      <c r="E44" s="106" t="s">
        <v>301</v>
      </c>
      <c r="F44" s="103">
        <v>4</v>
      </c>
      <c r="G44" s="112" t="s">
        <v>302</v>
      </c>
      <c r="H44" s="112">
        <v>1027001</v>
      </c>
      <c r="I44" s="112" t="s">
        <v>303</v>
      </c>
    </row>
    <row r="45" spans="1:9" x14ac:dyDescent="0.35">
      <c r="A45" s="104"/>
      <c r="B45" s="73" t="s">
        <v>425</v>
      </c>
      <c r="C45" s="104"/>
      <c r="D45" s="107"/>
      <c r="E45" s="107"/>
      <c r="F45" s="104"/>
      <c r="G45" s="107"/>
      <c r="H45" s="107"/>
      <c r="I45" s="107"/>
    </row>
    <row r="46" spans="1:9" x14ac:dyDescent="0.35">
      <c r="A46" s="104"/>
      <c r="B46" s="73" t="s">
        <v>426</v>
      </c>
      <c r="C46" s="104"/>
      <c r="D46" s="107"/>
      <c r="E46" s="107"/>
      <c r="F46" s="104"/>
      <c r="G46" s="107"/>
      <c r="H46" s="107"/>
      <c r="I46" s="107"/>
    </row>
    <row r="47" spans="1:9" ht="15" thickBot="1" x14ac:dyDescent="0.4">
      <c r="A47" s="104"/>
      <c r="B47" s="73" t="s">
        <v>427</v>
      </c>
      <c r="C47" s="104"/>
      <c r="D47" s="107"/>
      <c r="E47" s="107"/>
      <c r="F47" s="104"/>
      <c r="G47" s="118"/>
      <c r="H47" s="118"/>
      <c r="I47" s="118"/>
    </row>
    <row r="48" spans="1:9" ht="29.5" thickBot="1" x14ac:dyDescent="0.4">
      <c r="A48" s="104"/>
      <c r="B48" s="73" t="s">
        <v>428</v>
      </c>
      <c r="C48" s="104"/>
      <c r="D48" s="107"/>
      <c r="E48" s="107"/>
      <c r="F48" s="104"/>
      <c r="G48" s="75" t="s">
        <v>429</v>
      </c>
      <c r="H48" s="75">
        <v>1027002</v>
      </c>
      <c r="I48" s="75" t="s">
        <v>430</v>
      </c>
    </row>
    <row r="49" spans="1:9" ht="15" thickBot="1" x14ac:dyDescent="0.4">
      <c r="A49" s="105"/>
      <c r="B49" s="83"/>
      <c r="C49" s="105"/>
      <c r="D49" s="108"/>
      <c r="E49" s="108"/>
      <c r="F49" s="105"/>
      <c r="G49" s="75" t="s">
        <v>316</v>
      </c>
      <c r="H49" s="75">
        <v>1027003</v>
      </c>
      <c r="I49" s="75" t="s">
        <v>305</v>
      </c>
    </row>
    <row r="50" spans="1:9" ht="29.5" thickBot="1" x14ac:dyDescent="0.4">
      <c r="A50" s="103" t="s">
        <v>99</v>
      </c>
      <c r="B50" s="106" t="s">
        <v>431</v>
      </c>
      <c r="C50" s="103">
        <v>1028</v>
      </c>
      <c r="D50" s="106" t="s">
        <v>432</v>
      </c>
      <c r="E50" s="106" t="s">
        <v>301</v>
      </c>
      <c r="F50" s="103" t="s">
        <v>69</v>
      </c>
      <c r="G50" s="75" t="s">
        <v>433</v>
      </c>
      <c r="H50" s="75">
        <v>1028001</v>
      </c>
      <c r="I50" s="75" t="s">
        <v>434</v>
      </c>
    </row>
    <row r="51" spans="1:9" ht="15" thickBot="1" x14ac:dyDescent="0.4">
      <c r="A51" s="104"/>
      <c r="B51" s="107"/>
      <c r="C51" s="104"/>
      <c r="D51" s="107"/>
      <c r="E51" s="107"/>
      <c r="F51" s="104"/>
      <c r="G51" s="75" t="s">
        <v>435</v>
      </c>
      <c r="H51" s="75">
        <v>1028002</v>
      </c>
      <c r="I51" s="75" t="s">
        <v>436</v>
      </c>
    </row>
    <row r="52" spans="1:9" ht="15" thickBot="1" x14ac:dyDescent="0.4">
      <c r="A52" s="105"/>
      <c r="B52" s="108"/>
      <c r="C52" s="105"/>
      <c r="D52" s="108"/>
      <c r="E52" s="108"/>
      <c r="F52" s="105"/>
      <c r="G52" s="75" t="s">
        <v>316</v>
      </c>
      <c r="H52" s="75">
        <v>1028003</v>
      </c>
      <c r="I52" s="75" t="s">
        <v>305</v>
      </c>
    </row>
    <row r="53" spans="1:9" ht="15" thickBot="1" x14ac:dyDescent="0.4">
      <c r="A53" s="103" t="s">
        <v>100</v>
      </c>
      <c r="B53" s="103" t="s">
        <v>437</v>
      </c>
      <c r="C53" s="103">
        <v>1029</v>
      </c>
      <c r="D53" s="103" t="s">
        <v>438</v>
      </c>
      <c r="E53" s="103" t="s">
        <v>340</v>
      </c>
      <c r="F53" s="103">
        <v>100000</v>
      </c>
      <c r="G53" s="71" t="s">
        <v>316</v>
      </c>
      <c r="H53" s="71">
        <v>1029002</v>
      </c>
      <c r="I53" s="71" t="s">
        <v>305</v>
      </c>
    </row>
    <row r="54" spans="1:9" ht="29.5" thickBot="1" x14ac:dyDescent="0.4">
      <c r="A54" s="105"/>
      <c r="B54" s="105"/>
      <c r="C54" s="105"/>
      <c r="D54" s="105"/>
      <c r="E54" s="105"/>
      <c r="F54" s="105"/>
      <c r="G54" s="71" t="s">
        <v>439</v>
      </c>
      <c r="H54" s="71">
        <v>1029003</v>
      </c>
      <c r="I54" s="71" t="s">
        <v>440</v>
      </c>
    </row>
    <row r="55" spans="1:9" ht="15" thickBot="1" x14ac:dyDescent="0.4">
      <c r="A55" s="103" t="s">
        <v>112</v>
      </c>
      <c r="B55" s="103" t="s">
        <v>441</v>
      </c>
      <c r="C55" s="103">
        <v>1030</v>
      </c>
      <c r="D55" s="103" t="s">
        <v>438</v>
      </c>
      <c r="E55" s="103" t="s">
        <v>340</v>
      </c>
      <c r="F55" s="103">
        <v>100000</v>
      </c>
      <c r="G55" s="71" t="s">
        <v>316</v>
      </c>
      <c r="H55" s="71">
        <v>1030002</v>
      </c>
      <c r="I55" s="71" t="s">
        <v>305</v>
      </c>
    </row>
    <row r="56" spans="1:9" ht="29.5" thickBot="1" x14ac:dyDescent="0.4">
      <c r="A56" s="105"/>
      <c r="B56" s="105"/>
      <c r="C56" s="105"/>
      <c r="D56" s="105"/>
      <c r="E56" s="105"/>
      <c r="F56" s="105"/>
      <c r="G56" s="71" t="s">
        <v>439</v>
      </c>
      <c r="H56" s="71">
        <v>1030003</v>
      </c>
      <c r="I56" s="71" t="s">
        <v>442</v>
      </c>
    </row>
    <row r="57" spans="1:9" ht="15" thickBot="1" x14ac:dyDescent="0.4">
      <c r="A57" s="103" t="s">
        <v>113</v>
      </c>
      <c r="B57" s="103" t="s">
        <v>443</v>
      </c>
      <c r="C57" s="103">
        <v>1031</v>
      </c>
      <c r="D57" s="103" t="s">
        <v>438</v>
      </c>
      <c r="E57" s="103" t="s">
        <v>340</v>
      </c>
      <c r="F57" s="103">
        <v>100000</v>
      </c>
      <c r="G57" s="71" t="s">
        <v>316</v>
      </c>
      <c r="H57" s="71">
        <v>1031002</v>
      </c>
      <c r="I57" s="71" t="s">
        <v>305</v>
      </c>
    </row>
    <row r="58" spans="1:9" ht="29.5" thickBot="1" x14ac:dyDescent="0.4">
      <c r="A58" s="105"/>
      <c r="B58" s="105"/>
      <c r="C58" s="105"/>
      <c r="D58" s="105"/>
      <c r="E58" s="105"/>
      <c r="F58" s="105"/>
      <c r="G58" s="71" t="s">
        <v>439</v>
      </c>
      <c r="H58" s="71">
        <v>1031003</v>
      </c>
      <c r="I58" s="71" t="s">
        <v>444</v>
      </c>
    </row>
    <row r="59" spans="1:9" ht="15" thickBot="1" x14ac:dyDescent="0.4">
      <c r="A59" s="103" t="s">
        <v>235</v>
      </c>
      <c r="B59" s="103" t="s">
        <v>445</v>
      </c>
      <c r="C59" s="103">
        <v>1056</v>
      </c>
      <c r="D59" s="103" t="s">
        <v>438</v>
      </c>
      <c r="E59" s="103" t="s">
        <v>340</v>
      </c>
      <c r="F59" s="103">
        <v>100000</v>
      </c>
      <c r="G59" s="71" t="s">
        <v>316</v>
      </c>
      <c r="H59" s="71">
        <v>1056002</v>
      </c>
      <c r="I59" s="71" t="s">
        <v>305</v>
      </c>
    </row>
    <row r="60" spans="1:9" ht="29.5" thickBot="1" x14ac:dyDescent="0.4">
      <c r="A60" s="105"/>
      <c r="B60" s="105"/>
      <c r="C60" s="105"/>
      <c r="D60" s="105"/>
      <c r="E60" s="105"/>
      <c r="F60" s="105"/>
      <c r="G60" s="71" t="s">
        <v>439</v>
      </c>
      <c r="H60" s="71">
        <v>1056003</v>
      </c>
      <c r="I60" s="71" t="s">
        <v>446</v>
      </c>
    </row>
    <row r="61" spans="1:9" ht="15" thickBot="1" x14ac:dyDescent="0.4">
      <c r="A61" s="103" t="s">
        <v>236</v>
      </c>
      <c r="B61" s="103" t="s">
        <v>447</v>
      </c>
      <c r="C61" s="103">
        <v>1057</v>
      </c>
      <c r="D61" s="103" t="s">
        <v>438</v>
      </c>
      <c r="E61" s="103" t="s">
        <v>340</v>
      </c>
      <c r="F61" s="103">
        <v>100000</v>
      </c>
      <c r="G61" s="71" t="s">
        <v>316</v>
      </c>
      <c r="H61" s="71">
        <v>1057002</v>
      </c>
      <c r="I61" s="71" t="s">
        <v>305</v>
      </c>
    </row>
    <row r="62" spans="1:9" ht="29.5" thickBot="1" x14ac:dyDescent="0.4">
      <c r="A62" s="105"/>
      <c r="B62" s="105"/>
      <c r="C62" s="105"/>
      <c r="D62" s="105"/>
      <c r="E62" s="105"/>
      <c r="F62" s="105"/>
      <c r="G62" s="71" t="s">
        <v>439</v>
      </c>
      <c r="H62" s="71">
        <v>1057003</v>
      </c>
      <c r="I62" s="71" t="s">
        <v>448</v>
      </c>
    </row>
    <row r="63" spans="1:9" ht="15" thickBot="1" x14ac:dyDescent="0.4">
      <c r="A63" s="103" t="s">
        <v>114</v>
      </c>
      <c r="B63" s="103" t="s">
        <v>449</v>
      </c>
      <c r="C63" s="103">
        <v>1032</v>
      </c>
      <c r="D63" s="103" t="s">
        <v>380</v>
      </c>
      <c r="E63" s="103" t="s">
        <v>340</v>
      </c>
      <c r="F63" s="103">
        <v>2500000</v>
      </c>
      <c r="G63" s="71" t="s">
        <v>316</v>
      </c>
      <c r="H63" s="71">
        <v>1032002</v>
      </c>
      <c r="I63" s="71" t="s">
        <v>305</v>
      </c>
    </row>
    <row r="64" spans="1:9" ht="29.5" thickBot="1" x14ac:dyDescent="0.4">
      <c r="A64" s="105"/>
      <c r="B64" s="105"/>
      <c r="C64" s="105"/>
      <c r="D64" s="105"/>
      <c r="E64" s="105"/>
      <c r="F64" s="105"/>
      <c r="G64" s="71" t="s">
        <v>439</v>
      </c>
      <c r="H64" s="71">
        <v>1032003</v>
      </c>
      <c r="I64" s="71" t="s">
        <v>450</v>
      </c>
    </row>
    <row r="65" spans="1:9" ht="29.5" thickBot="1" x14ac:dyDescent="0.4">
      <c r="A65" s="103" t="s">
        <v>101</v>
      </c>
      <c r="B65" s="106" t="s">
        <v>451</v>
      </c>
      <c r="C65" s="103">
        <v>1033</v>
      </c>
      <c r="D65" s="106" t="s">
        <v>300</v>
      </c>
      <c r="E65" s="106" t="s">
        <v>301</v>
      </c>
      <c r="F65" s="103">
        <v>20180216</v>
      </c>
      <c r="G65" s="71" t="s">
        <v>302</v>
      </c>
      <c r="H65" s="71">
        <v>1033001</v>
      </c>
      <c r="I65" s="71" t="s">
        <v>303</v>
      </c>
    </row>
    <row r="66" spans="1:9" ht="29.5" thickBot="1" x14ac:dyDescent="0.4">
      <c r="A66" s="104"/>
      <c r="B66" s="107"/>
      <c r="C66" s="104"/>
      <c r="D66" s="107"/>
      <c r="E66" s="107"/>
      <c r="F66" s="104"/>
      <c r="G66" s="71" t="s">
        <v>304</v>
      </c>
      <c r="H66" s="71">
        <v>1033002</v>
      </c>
      <c r="I66" s="71" t="s">
        <v>305</v>
      </c>
    </row>
    <row r="67" spans="1:9" ht="29.5" thickBot="1" x14ac:dyDescent="0.4">
      <c r="A67" s="105"/>
      <c r="B67" s="108"/>
      <c r="C67" s="105"/>
      <c r="D67" s="108"/>
      <c r="E67" s="108"/>
      <c r="F67" s="105"/>
      <c r="G67" s="71" t="s">
        <v>452</v>
      </c>
      <c r="H67" s="71">
        <v>1033003</v>
      </c>
      <c r="I67" s="71" t="s">
        <v>453</v>
      </c>
    </row>
    <row r="68" spans="1:9" ht="29.5" thickBot="1" x14ac:dyDescent="0.4">
      <c r="A68" s="68"/>
      <c r="B68" s="69"/>
      <c r="C68" s="69"/>
      <c r="D68" s="69"/>
      <c r="E68" s="69"/>
      <c r="F68" s="69"/>
      <c r="G68" s="71" t="s">
        <v>302</v>
      </c>
      <c r="H68" s="71">
        <v>1035001</v>
      </c>
      <c r="I68" s="71" t="s">
        <v>303</v>
      </c>
    </row>
    <row r="69" spans="1:9" ht="43.5" x14ac:dyDescent="0.35">
      <c r="A69" s="104" t="s">
        <v>92</v>
      </c>
      <c r="B69" s="69" t="s">
        <v>454</v>
      </c>
      <c r="C69" s="104">
        <v>1035</v>
      </c>
      <c r="D69" s="104" t="s">
        <v>372</v>
      </c>
      <c r="E69" s="104" t="s">
        <v>301</v>
      </c>
      <c r="F69" s="104">
        <v>2</v>
      </c>
      <c r="G69" s="113" t="s">
        <v>316</v>
      </c>
      <c r="H69" s="113">
        <v>1035002</v>
      </c>
      <c r="I69" s="113" t="s">
        <v>305</v>
      </c>
    </row>
    <row r="70" spans="1:9" ht="29" x14ac:dyDescent="0.35">
      <c r="A70" s="104"/>
      <c r="B70" s="69" t="s">
        <v>455</v>
      </c>
      <c r="C70" s="104"/>
      <c r="D70" s="104"/>
      <c r="E70" s="104"/>
      <c r="F70" s="104"/>
      <c r="G70" s="104"/>
      <c r="H70" s="104"/>
      <c r="I70" s="104"/>
    </row>
    <row r="71" spans="1:9" ht="15" thickBot="1" x14ac:dyDescent="0.4">
      <c r="A71" s="104"/>
      <c r="B71" s="69" t="s">
        <v>456</v>
      </c>
      <c r="C71" s="104"/>
      <c r="D71" s="104"/>
      <c r="E71" s="104"/>
      <c r="F71" s="104"/>
      <c r="G71" s="117"/>
      <c r="H71" s="117"/>
      <c r="I71" s="117"/>
    </row>
    <row r="72" spans="1:9" ht="29.5" thickBot="1" x14ac:dyDescent="0.4">
      <c r="A72" s="117"/>
      <c r="B72" s="69" t="s">
        <v>457</v>
      </c>
      <c r="C72" s="117"/>
      <c r="D72" s="117"/>
      <c r="E72" s="117"/>
      <c r="F72" s="117"/>
      <c r="G72" s="71" t="s">
        <v>458</v>
      </c>
      <c r="H72" s="71">
        <v>1035003</v>
      </c>
      <c r="I72" s="71" t="s">
        <v>459</v>
      </c>
    </row>
    <row r="73" spans="1:9" ht="44" thickBot="1" x14ac:dyDescent="0.4">
      <c r="A73" s="113" t="s">
        <v>237</v>
      </c>
      <c r="B73" s="84" t="s">
        <v>460</v>
      </c>
      <c r="C73" s="113">
        <v>1058</v>
      </c>
      <c r="D73" s="112" t="s">
        <v>372</v>
      </c>
      <c r="E73" s="112" t="s">
        <v>301</v>
      </c>
      <c r="F73" s="113">
        <v>1</v>
      </c>
      <c r="G73" s="71" t="s">
        <v>302</v>
      </c>
      <c r="H73" s="71">
        <v>1058001</v>
      </c>
      <c r="I73" s="71" t="s">
        <v>303</v>
      </c>
    </row>
    <row r="74" spans="1:9" ht="29.5" thickBot="1" x14ac:dyDescent="0.4">
      <c r="A74" s="104"/>
      <c r="B74" s="73" t="s">
        <v>455</v>
      </c>
      <c r="C74" s="104"/>
      <c r="D74" s="107"/>
      <c r="E74" s="107"/>
      <c r="F74" s="104"/>
      <c r="G74" s="71" t="s">
        <v>316</v>
      </c>
      <c r="H74" s="71">
        <v>1058002</v>
      </c>
      <c r="I74" s="71" t="s">
        <v>305</v>
      </c>
    </row>
    <row r="75" spans="1:9" ht="29.5" thickBot="1" x14ac:dyDescent="0.4">
      <c r="A75" s="117"/>
      <c r="B75" s="75" t="s">
        <v>461</v>
      </c>
      <c r="C75" s="117"/>
      <c r="D75" s="118"/>
      <c r="E75" s="118"/>
      <c r="F75" s="117"/>
      <c r="G75" s="71" t="s">
        <v>458</v>
      </c>
      <c r="H75" s="71">
        <v>1058003</v>
      </c>
      <c r="I75" s="71" t="s">
        <v>462</v>
      </c>
    </row>
    <row r="76" spans="1:9" ht="58" x14ac:dyDescent="0.35">
      <c r="A76" s="113" t="s">
        <v>238</v>
      </c>
      <c r="B76" s="73" t="s">
        <v>463</v>
      </c>
      <c r="C76" s="113">
        <v>1059</v>
      </c>
      <c r="D76" s="112" t="s">
        <v>372</v>
      </c>
      <c r="E76" s="112" t="s">
        <v>340</v>
      </c>
      <c r="F76" s="113">
        <v>2</v>
      </c>
      <c r="G76" s="113" t="s">
        <v>316</v>
      </c>
      <c r="H76" s="113">
        <v>1059001</v>
      </c>
      <c r="I76" s="113" t="s">
        <v>305</v>
      </c>
    </row>
    <row r="77" spans="1:9" ht="15" thickBot="1" x14ac:dyDescent="0.4">
      <c r="A77" s="104"/>
      <c r="B77" s="73" t="s">
        <v>464</v>
      </c>
      <c r="C77" s="104"/>
      <c r="D77" s="107"/>
      <c r="E77" s="107"/>
      <c r="F77" s="104"/>
      <c r="G77" s="117"/>
      <c r="H77" s="117"/>
      <c r="I77" s="117"/>
    </row>
    <row r="78" spans="1:9" ht="29.5" thickBot="1" x14ac:dyDescent="0.4">
      <c r="A78" s="117"/>
      <c r="B78" s="75" t="s">
        <v>465</v>
      </c>
      <c r="C78" s="117"/>
      <c r="D78" s="118"/>
      <c r="E78" s="118"/>
      <c r="F78" s="117"/>
      <c r="G78" s="71" t="s">
        <v>458</v>
      </c>
      <c r="H78" s="71">
        <v>1059002</v>
      </c>
      <c r="I78" s="71" t="s">
        <v>466</v>
      </c>
    </row>
    <row r="79" spans="1:9" ht="15" thickBot="1" x14ac:dyDescent="0.4">
      <c r="A79" s="113" t="s">
        <v>239</v>
      </c>
      <c r="B79" s="112" t="s">
        <v>467</v>
      </c>
      <c r="C79" s="113">
        <v>1060</v>
      </c>
      <c r="D79" s="112" t="s">
        <v>315</v>
      </c>
      <c r="E79" s="112" t="s">
        <v>340</v>
      </c>
      <c r="F79" s="113">
        <v>13</v>
      </c>
      <c r="G79" s="71" t="s">
        <v>316</v>
      </c>
      <c r="H79" s="71">
        <v>1060001</v>
      </c>
      <c r="I79" s="71" t="s">
        <v>305</v>
      </c>
    </row>
    <row r="80" spans="1:9" ht="29.5" thickBot="1" x14ac:dyDescent="0.4">
      <c r="A80" s="104"/>
      <c r="B80" s="107"/>
      <c r="C80" s="104"/>
      <c r="D80" s="107"/>
      <c r="E80" s="107"/>
      <c r="F80" s="104"/>
      <c r="G80" s="71" t="s">
        <v>439</v>
      </c>
      <c r="H80" s="71">
        <v>1060002</v>
      </c>
      <c r="I80" s="71" t="s">
        <v>468</v>
      </c>
    </row>
    <row r="81" spans="1:9" ht="58.5" thickBot="1" x14ac:dyDescent="0.4">
      <c r="A81" s="117"/>
      <c r="B81" s="118"/>
      <c r="C81" s="117"/>
      <c r="D81" s="118"/>
      <c r="E81" s="118"/>
      <c r="F81" s="117"/>
      <c r="G81" s="71" t="s">
        <v>469</v>
      </c>
      <c r="H81" s="71">
        <v>1060003</v>
      </c>
      <c r="I81" s="71" t="s">
        <v>470</v>
      </c>
    </row>
    <row r="82" spans="1:9" ht="44" thickBot="1" x14ac:dyDescent="0.4">
      <c r="A82" s="113" t="s">
        <v>471</v>
      </c>
      <c r="B82" s="73" t="s">
        <v>472</v>
      </c>
      <c r="C82" s="113">
        <v>1061</v>
      </c>
      <c r="D82" s="112" t="s">
        <v>300</v>
      </c>
      <c r="E82" s="112" t="s">
        <v>340</v>
      </c>
      <c r="F82" s="113">
        <v>20211216</v>
      </c>
      <c r="G82" s="71" t="s">
        <v>304</v>
      </c>
      <c r="H82" s="71">
        <v>1061001</v>
      </c>
      <c r="I82" s="71" t="s">
        <v>305</v>
      </c>
    </row>
    <row r="83" spans="1:9" ht="44" thickBot="1" x14ac:dyDescent="0.4">
      <c r="A83" s="104"/>
      <c r="B83" s="73" t="s">
        <v>473</v>
      </c>
      <c r="C83" s="104"/>
      <c r="D83" s="107"/>
      <c r="E83" s="107"/>
      <c r="F83" s="104"/>
      <c r="G83" s="71" t="s">
        <v>439</v>
      </c>
      <c r="H83" s="71">
        <v>1061002</v>
      </c>
      <c r="I83" s="71" t="s">
        <v>474</v>
      </c>
    </row>
    <row r="84" spans="1:9" ht="44" thickBot="1" x14ac:dyDescent="0.4">
      <c r="A84" s="104"/>
      <c r="B84" s="85"/>
      <c r="C84" s="104"/>
      <c r="D84" s="107"/>
      <c r="E84" s="107"/>
      <c r="F84" s="104"/>
      <c r="G84" s="71" t="s">
        <v>475</v>
      </c>
      <c r="H84" s="71">
        <v>1061003</v>
      </c>
      <c r="I84" s="71" t="s">
        <v>476</v>
      </c>
    </row>
    <row r="85" spans="1:9" ht="44" thickBot="1" x14ac:dyDescent="0.4">
      <c r="A85" s="117"/>
      <c r="B85" s="86"/>
      <c r="C85" s="117"/>
      <c r="D85" s="118"/>
      <c r="E85" s="118"/>
      <c r="F85" s="117"/>
      <c r="G85" s="87" t="s">
        <v>477</v>
      </c>
      <c r="H85" s="88">
        <v>1061004</v>
      </c>
      <c r="I85" s="71" t="s">
        <v>478</v>
      </c>
    </row>
    <row r="86" spans="1:9" ht="29.5" thickBot="1" x14ac:dyDescent="0.4">
      <c r="A86" s="113" t="s">
        <v>150</v>
      </c>
      <c r="B86" s="112" t="s">
        <v>479</v>
      </c>
      <c r="C86" s="113">
        <v>1036</v>
      </c>
      <c r="D86" s="112" t="s">
        <v>300</v>
      </c>
      <c r="E86" s="112" t="s">
        <v>301</v>
      </c>
      <c r="F86" s="113">
        <v>20180213</v>
      </c>
      <c r="G86" s="71" t="s">
        <v>304</v>
      </c>
      <c r="H86" s="71">
        <v>1036001</v>
      </c>
      <c r="I86" s="71" t="s">
        <v>305</v>
      </c>
    </row>
    <row r="87" spans="1:9" ht="29.5" thickBot="1" x14ac:dyDescent="0.4">
      <c r="A87" s="117"/>
      <c r="B87" s="118"/>
      <c r="C87" s="117"/>
      <c r="D87" s="118"/>
      <c r="E87" s="118"/>
      <c r="F87" s="117"/>
      <c r="G87" s="71" t="s">
        <v>480</v>
      </c>
      <c r="H87" s="71">
        <v>1036002</v>
      </c>
      <c r="I87" s="71" t="s">
        <v>481</v>
      </c>
    </row>
    <row r="88" spans="1:9" ht="29.5" thickBot="1" x14ac:dyDescent="0.4">
      <c r="A88" s="113" t="s">
        <v>151</v>
      </c>
      <c r="B88" s="113" t="s">
        <v>482</v>
      </c>
      <c r="C88" s="113">
        <v>1037</v>
      </c>
      <c r="D88" s="113" t="s">
        <v>333</v>
      </c>
      <c r="E88" s="113" t="s">
        <v>340</v>
      </c>
      <c r="F88" s="113" t="s">
        <v>152</v>
      </c>
      <c r="G88" s="75" t="s">
        <v>304</v>
      </c>
      <c r="H88" s="75">
        <v>1037001</v>
      </c>
      <c r="I88" s="75" t="s">
        <v>305</v>
      </c>
    </row>
    <row r="89" spans="1:9" ht="29.5" thickBot="1" x14ac:dyDescent="0.4">
      <c r="A89" s="104"/>
      <c r="B89" s="104"/>
      <c r="C89" s="104"/>
      <c r="D89" s="104"/>
      <c r="E89" s="104"/>
      <c r="F89" s="104"/>
      <c r="G89" s="75" t="s">
        <v>483</v>
      </c>
      <c r="H89" s="75">
        <v>1037002</v>
      </c>
      <c r="I89" s="75" t="s">
        <v>484</v>
      </c>
    </row>
    <row r="90" spans="1:9" ht="15" thickBot="1" x14ac:dyDescent="0.4">
      <c r="A90" s="104"/>
      <c r="B90" s="104"/>
      <c r="C90" s="104"/>
      <c r="D90" s="104"/>
      <c r="E90" s="104"/>
      <c r="F90" s="104"/>
      <c r="G90" s="75" t="s">
        <v>335</v>
      </c>
      <c r="H90" s="75">
        <v>1037003</v>
      </c>
      <c r="I90" s="75" t="s">
        <v>485</v>
      </c>
    </row>
    <row r="91" spans="1:9" ht="44" thickBot="1" x14ac:dyDescent="0.4">
      <c r="A91" s="104"/>
      <c r="B91" s="104"/>
      <c r="C91" s="104"/>
      <c r="D91" s="104"/>
      <c r="E91" s="104"/>
      <c r="F91" s="104"/>
      <c r="G91" s="75" t="s">
        <v>486</v>
      </c>
      <c r="H91" s="75">
        <v>1037004</v>
      </c>
      <c r="I91" s="75" t="s">
        <v>487</v>
      </c>
    </row>
    <row r="92" spans="1:9" ht="44" thickBot="1" x14ac:dyDescent="0.4">
      <c r="A92" s="105"/>
      <c r="B92" s="105"/>
      <c r="C92" s="105"/>
      <c r="D92" s="105"/>
      <c r="E92" s="105"/>
      <c r="F92" s="105"/>
      <c r="G92" s="75" t="s">
        <v>488</v>
      </c>
      <c r="H92" s="75">
        <v>1037005</v>
      </c>
      <c r="I92" s="75" t="s">
        <v>487</v>
      </c>
    </row>
    <row r="93" spans="1:9" ht="29.5" thickBot="1" x14ac:dyDescent="0.4">
      <c r="A93" s="88" t="s">
        <v>144</v>
      </c>
      <c r="B93" s="71" t="s">
        <v>398</v>
      </c>
      <c r="C93" s="71">
        <v>1025</v>
      </c>
      <c r="D93" s="71" t="s">
        <v>399</v>
      </c>
      <c r="E93" s="71" t="s">
        <v>340</v>
      </c>
      <c r="F93" s="71" t="s">
        <v>117</v>
      </c>
      <c r="G93" s="75" t="s">
        <v>316</v>
      </c>
      <c r="H93" s="75">
        <v>1025002</v>
      </c>
      <c r="I93" s="75" t="s">
        <v>305</v>
      </c>
    </row>
  </sheetData>
  <mergeCells count="172">
    <mergeCell ref="A2:I2"/>
    <mergeCell ref="A3:A6"/>
    <mergeCell ref="B3:B6"/>
    <mergeCell ref="C3:C6"/>
    <mergeCell ref="D3:D6"/>
    <mergeCell ref="E3:E6"/>
    <mergeCell ref="F3:F6"/>
    <mergeCell ref="A13:I13"/>
    <mergeCell ref="A14:A18"/>
    <mergeCell ref="B14:B18"/>
    <mergeCell ref="C14:C18"/>
    <mergeCell ref="D14:D18"/>
    <mergeCell ref="E14:E18"/>
    <mergeCell ref="F14:F18"/>
    <mergeCell ref="A8:A12"/>
    <mergeCell ref="B8:B12"/>
    <mergeCell ref="C8:C12"/>
    <mergeCell ref="D8:D12"/>
    <mergeCell ref="E8:E12"/>
    <mergeCell ref="F8:F12"/>
    <mergeCell ref="A22:A25"/>
    <mergeCell ref="B22:B25"/>
    <mergeCell ref="C22:C25"/>
    <mergeCell ref="D22:D25"/>
    <mergeCell ref="E22:E25"/>
    <mergeCell ref="F22:F25"/>
    <mergeCell ref="A19:A21"/>
    <mergeCell ref="B19:B21"/>
    <mergeCell ref="C19:C21"/>
    <mergeCell ref="D19:D21"/>
    <mergeCell ref="E19:E21"/>
    <mergeCell ref="F19:F21"/>
    <mergeCell ref="A28:A29"/>
    <mergeCell ref="B28:B29"/>
    <mergeCell ref="C28:C29"/>
    <mergeCell ref="D28:D29"/>
    <mergeCell ref="E28:E29"/>
    <mergeCell ref="F28:F29"/>
    <mergeCell ref="A26:A27"/>
    <mergeCell ref="B26:B27"/>
    <mergeCell ref="C26:C27"/>
    <mergeCell ref="D26:D27"/>
    <mergeCell ref="E26:E27"/>
    <mergeCell ref="F26:F27"/>
    <mergeCell ref="A32:A33"/>
    <mergeCell ref="B32:B33"/>
    <mergeCell ref="C32:C33"/>
    <mergeCell ref="D32:D33"/>
    <mergeCell ref="E32:E33"/>
    <mergeCell ref="F32:F33"/>
    <mergeCell ref="A30:A31"/>
    <mergeCell ref="B30:B31"/>
    <mergeCell ref="C30:C31"/>
    <mergeCell ref="D30:D31"/>
    <mergeCell ref="E30:E31"/>
    <mergeCell ref="F30:F31"/>
    <mergeCell ref="H34:H37"/>
    <mergeCell ref="I34:I37"/>
    <mergeCell ref="A40:A43"/>
    <mergeCell ref="C40:C43"/>
    <mergeCell ref="D40:D43"/>
    <mergeCell ref="E40:E43"/>
    <mergeCell ref="F40:F43"/>
    <mergeCell ref="G40:G41"/>
    <mergeCell ref="H40:H41"/>
    <mergeCell ref="I40:I41"/>
    <mergeCell ref="A34:A39"/>
    <mergeCell ref="C34:C39"/>
    <mergeCell ref="D34:D39"/>
    <mergeCell ref="E34:E39"/>
    <mergeCell ref="F34:F39"/>
    <mergeCell ref="G34:G37"/>
    <mergeCell ref="A53:A54"/>
    <mergeCell ref="B53:B54"/>
    <mergeCell ref="C53:C54"/>
    <mergeCell ref="D53:D54"/>
    <mergeCell ref="E53:E54"/>
    <mergeCell ref="F53:F54"/>
    <mergeCell ref="H44:H47"/>
    <mergeCell ref="I44:I47"/>
    <mergeCell ref="A50:A52"/>
    <mergeCell ref="B50:B52"/>
    <mergeCell ref="C50:C52"/>
    <mergeCell ref="D50:D52"/>
    <mergeCell ref="E50:E52"/>
    <mergeCell ref="F50:F52"/>
    <mergeCell ref="A44:A49"/>
    <mergeCell ref="C44:C49"/>
    <mergeCell ref="D44:D49"/>
    <mergeCell ref="E44:E49"/>
    <mergeCell ref="F44:F49"/>
    <mergeCell ref="G44:G47"/>
    <mergeCell ref="A57:A58"/>
    <mergeCell ref="B57:B58"/>
    <mergeCell ref="C57:C58"/>
    <mergeCell ref="D57:D58"/>
    <mergeCell ref="E57:E58"/>
    <mergeCell ref="F57:F58"/>
    <mergeCell ref="A55:A56"/>
    <mergeCell ref="B55:B56"/>
    <mergeCell ref="C55:C56"/>
    <mergeCell ref="D55:D56"/>
    <mergeCell ref="E55:E56"/>
    <mergeCell ref="F55:F56"/>
    <mergeCell ref="A61:A62"/>
    <mergeCell ref="B61:B62"/>
    <mergeCell ref="C61:C62"/>
    <mergeCell ref="D61:D62"/>
    <mergeCell ref="E61:E62"/>
    <mergeCell ref="F61:F62"/>
    <mergeCell ref="A59:A60"/>
    <mergeCell ref="B59:B60"/>
    <mergeCell ref="C59:C60"/>
    <mergeCell ref="D59:D60"/>
    <mergeCell ref="E59:E60"/>
    <mergeCell ref="F59:F60"/>
    <mergeCell ref="A65:A67"/>
    <mergeCell ref="B65:B67"/>
    <mergeCell ref="C65:C67"/>
    <mergeCell ref="D65:D67"/>
    <mergeCell ref="E65:E67"/>
    <mergeCell ref="F65:F67"/>
    <mergeCell ref="A63:A64"/>
    <mergeCell ref="B63:B64"/>
    <mergeCell ref="C63:C64"/>
    <mergeCell ref="D63:D64"/>
    <mergeCell ref="E63:E64"/>
    <mergeCell ref="F63:F64"/>
    <mergeCell ref="H69:H71"/>
    <mergeCell ref="I69:I71"/>
    <mergeCell ref="A73:A75"/>
    <mergeCell ref="C73:C75"/>
    <mergeCell ref="D73:D75"/>
    <mergeCell ref="E73:E75"/>
    <mergeCell ref="F73:F75"/>
    <mergeCell ref="A69:A72"/>
    <mergeCell ref="C69:C72"/>
    <mergeCell ref="D69:D72"/>
    <mergeCell ref="E69:E72"/>
    <mergeCell ref="F69:F72"/>
    <mergeCell ref="G69:G71"/>
    <mergeCell ref="H76:H77"/>
    <mergeCell ref="I76:I77"/>
    <mergeCell ref="A79:A81"/>
    <mergeCell ref="B79:B81"/>
    <mergeCell ref="C79:C81"/>
    <mergeCell ref="D79:D81"/>
    <mergeCell ref="E79:E81"/>
    <mergeCell ref="F79:F81"/>
    <mergeCell ref="A76:A78"/>
    <mergeCell ref="C76:C78"/>
    <mergeCell ref="D76:D78"/>
    <mergeCell ref="E76:E78"/>
    <mergeCell ref="F76:F78"/>
    <mergeCell ref="G76:G77"/>
    <mergeCell ref="F86:F87"/>
    <mergeCell ref="A88:A92"/>
    <mergeCell ref="B88:B92"/>
    <mergeCell ref="C88:C92"/>
    <mergeCell ref="D88:D92"/>
    <mergeCell ref="E88:E92"/>
    <mergeCell ref="F88:F92"/>
    <mergeCell ref="A82:A85"/>
    <mergeCell ref="C82:C85"/>
    <mergeCell ref="D82:D85"/>
    <mergeCell ref="E82:E85"/>
    <mergeCell ref="F82:F85"/>
    <mergeCell ref="A86:A87"/>
    <mergeCell ref="B86:B87"/>
    <mergeCell ref="C86:C87"/>
    <mergeCell ref="D86:D87"/>
    <mergeCell ref="E86:E87"/>
  </mergeCells>
  <hyperlinks>
    <hyperlink ref="F26" r:id="rId1" display="mailto:someone@gmail.com"/>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zoomScale="90" zoomScaleNormal="90" workbookViewId="0"/>
  </sheetViews>
  <sheetFormatPr defaultColWidth="9.1796875" defaultRowHeight="14.5" x14ac:dyDescent="0.35"/>
  <cols>
    <col min="1" max="1" width="59.7265625" style="2" bestFit="1" customWidth="1"/>
    <col min="2" max="2" width="6" style="2" bestFit="1" customWidth="1"/>
    <col min="3" max="3" width="5" style="2" customWidth="1"/>
    <col min="4" max="4" width="24.1796875" style="2" customWidth="1"/>
    <col min="5" max="5" width="25.54296875" style="2" bestFit="1" customWidth="1"/>
    <col min="6" max="6" width="22.81640625" style="2" customWidth="1"/>
    <col min="7" max="8" width="16.7265625" style="2" bestFit="1" customWidth="1"/>
    <col min="9" max="12" width="16" style="2" bestFit="1" customWidth="1"/>
    <col min="13" max="13" width="17" style="2" bestFit="1" customWidth="1"/>
    <col min="14" max="16384" width="9.1796875" style="2"/>
  </cols>
  <sheetData>
    <row r="1" spans="1:13" x14ac:dyDescent="0.35">
      <c r="A1" s="3" t="s">
        <v>55</v>
      </c>
      <c r="B1" s="3" t="s">
        <v>36</v>
      </c>
      <c r="C1" s="3" t="s">
        <v>128</v>
      </c>
      <c r="D1" s="3" t="s">
        <v>56</v>
      </c>
      <c r="F1" s="6" t="s">
        <v>57</v>
      </c>
      <c r="G1" s="7" t="s">
        <v>58</v>
      </c>
    </row>
    <row r="2" spans="1:13" x14ac:dyDescent="0.35">
      <c r="A2" s="5" t="s">
        <v>59</v>
      </c>
      <c r="B2" s="12"/>
      <c r="C2" s="12"/>
      <c r="D2" s="13" t="s">
        <v>60</v>
      </c>
      <c r="F2" s="6" t="s">
        <v>61</v>
      </c>
      <c r="G2" s="12" t="s">
        <v>3</v>
      </c>
    </row>
    <row r="3" spans="1:13" x14ac:dyDescent="0.35">
      <c r="A3" s="5" t="s">
        <v>105</v>
      </c>
      <c r="B3" s="5">
        <v>1001</v>
      </c>
      <c r="C3" s="5" t="s">
        <v>129</v>
      </c>
      <c r="D3" s="5">
        <v>20210101</v>
      </c>
      <c r="F3" s="5" t="s">
        <v>62</v>
      </c>
      <c r="G3" s="5" t="s">
        <v>157</v>
      </c>
    </row>
    <row r="4" spans="1:13" x14ac:dyDescent="0.35">
      <c r="A4" s="5" t="s">
        <v>106</v>
      </c>
      <c r="B4" s="5">
        <v>1002</v>
      </c>
      <c r="C4" s="5" t="s">
        <v>129</v>
      </c>
      <c r="D4" s="5" t="s">
        <v>82</v>
      </c>
      <c r="F4" s="5" t="s">
        <v>63</v>
      </c>
      <c r="G4" s="5" t="s">
        <v>64</v>
      </c>
    </row>
    <row r="5" spans="1:13" x14ac:dyDescent="0.35">
      <c r="A5" s="5" t="s">
        <v>107</v>
      </c>
      <c r="B5" s="5">
        <v>1003</v>
      </c>
      <c r="C5" s="5" t="s">
        <v>129</v>
      </c>
      <c r="D5" s="14">
        <f>COUNT(D9:M9)</f>
        <v>2</v>
      </c>
      <c r="F5" s="5" t="s">
        <v>65</v>
      </c>
      <c r="G5" s="5" t="s">
        <v>3</v>
      </c>
    </row>
    <row r="6" spans="1:13" ht="29" x14ac:dyDescent="0.35">
      <c r="A6" s="5"/>
      <c r="B6" s="5"/>
      <c r="C6" s="5"/>
      <c r="D6" s="15"/>
      <c r="F6" s="5" t="s">
        <v>158</v>
      </c>
      <c r="G6" s="5" t="s">
        <v>159</v>
      </c>
    </row>
    <row r="7" spans="1:13" x14ac:dyDescent="0.35">
      <c r="A7" s="3" t="s">
        <v>35</v>
      </c>
      <c r="B7" s="3" t="s">
        <v>36</v>
      </c>
      <c r="C7" s="3"/>
      <c r="D7" s="3" t="s">
        <v>37</v>
      </c>
      <c r="E7" s="3" t="s">
        <v>38</v>
      </c>
      <c r="F7" s="3" t="s">
        <v>39</v>
      </c>
      <c r="G7" s="3" t="s">
        <v>40</v>
      </c>
      <c r="H7" s="3" t="s">
        <v>41</v>
      </c>
      <c r="I7" s="3" t="s">
        <v>42</v>
      </c>
      <c r="J7" s="3" t="s">
        <v>43</v>
      </c>
      <c r="K7" s="3" t="s">
        <v>44</v>
      </c>
      <c r="L7" s="3" t="s">
        <v>45</v>
      </c>
      <c r="M7" s="3" t="s">
        <v>46</v>
      </c>
    </row>
    <row r="8" spans="1:13" x14ac:dyDescent="0.35">
      <c r="A8" s="5" t="s">
        <v>47</v>
      </c>
      <c r="B8" s="12"/>
      <c r="C8" s="12" t="s">
        <v>129</v>
      </c>
      <c r="D8" s="13" t="s">
        <v>5</v>
      </c>
      <c r="E8" s="13" t="s">
        <v>5</v>
      </c>
      <c r="F8" s="5"/>
      <c r="G8" s="5"/>
      <c r="H8" s="5"/>
      <c r="I8" s="5"/>
      <c r="J8" s="5"/>
      <c r="K8" s="5"/>
      <c r="L8" s="5"/>
      <c r="M8" s="5"/>
    </row>
    <row r="9" spans="1:13" x14ac:dyDescent="0.35">
      <c r="A9" s="18" t="s">
        <v>48</v>
      </c>
      <c r="B9" s="22">
        <v>1004</v>
      </c>
      <c r="C9" s="24" t="s">
        <v>129</v>
      </c>
      <c r="D9" s="16">
        <v>1</v>
      </c>
      <c r="E9" s="5">
        <v>2</v>
      </c>
      <c r="F9" s="5"/>
      <c r="G9" s="5"/>
      <c r="H9" s="5"/>
      <c r="I9" s="5"/>
      <c r="J9" s="5"/>
      <c r="K9" s="5"/>
      <c r="L9" s="5"/>
      <c r="M9" s="5"/>
    </row>
    <row r="10" spans="1:13" x14ac:dyDescent="0.35">
      <c r="A10" s="18" t="s">
        <v>97</v>
      </c>
      <c r="B10" s="22">
        <v>1009</v>
      </c>
      <c r="C10" s="24" t="s">
        <v>129</v>
      </c>
      <c r="D10" s="20" t="s">
        <v>93</v>
      </c>
      <c r="E10" s="12" t="s">
        <v>93</v>
      </c>
      <c r="F10" s="5"/>
      <c r="G10" s="5"/>
      <c r="H10" s="5"/>
      <c r="I10" s="5"/>
      <c r="J10" s="5"/>
      <c r="K10" s="5"/>
      <c r="L10" s="5"/>
      <c r="M10" s="5"/>
    </row>
    <row r="11" spans="1:13" x14ac:dyDescent="0.35">
      <c r="A11" s="18" t="s">
        <v>85</v>
      </c>
      <c r="B11" s="22">
        <v>1005</v>
      </c>
      <c r="C11" s="24" t="s">
        <v>129</v>
      </c>
      <c r="D11" s="20" t="s">
        <v>71</v>
      </c>
      <c r="E11" s="12" t="s">
        <v>91</v>
      </c>
      <c r="F11" s="5"/>
      <c r="G11" s="5"/>
      <c r="H11" s="5"/>
      <c r="I11" s="5"/>
      <c r="J11" s="5"/>
      <c r="K11" s="5"/>
      <c r="L11" s="5"/>
      <c r="M11" s="5"/>
    </row>
    <row r="12" spans="1:13" x14ac:dyDescent="0.35">
      <c r="A12" s="5" t="s">
        <v>86</v>
      </c>
      <c r="B12" s="22">
        <v>1006</v>
      </c>
      <c r="C12" s="24" t="s">
        <v>130</v>
      </c>
      <c r="D12" s="4" t="s">
        <v>89</v>
      </c>
      <c r="E12" s="4" t="s">
        <v>90</v>
      </c>
      <c r="F12" s="5"/>
      <c r="G12" s="5"/>
      <c r="H12" s="5"/>
      <c r="I12" s="5"/>
      <c r="J12" s="5"/>
      <c r="K12" s="5"/>
      <c r="L12" s="5"/>
      <c r="M12" s="5"/>
    </row>
    <row r="13" spans="1:13" x14ac:dyDescent="0.35">
      <c r="A13" s="5" t="s">
        <v>87</v>
      </c>
      <c r="B13" s="22">
        <v>1007</v>
      </c>
      <c r="C13" s="24" t="s">
        <v>130</v>
      </c>
      <c r="D13" s="12">
        <v>9500902256</v>
      </c>
      <c r="E13" s="12">
        <v>9500912563</v>
      </c>
      <c r="F13" s="5"/>
      <c r="G13" s="5"/>
      <c r="H13" s="5"/>
      <c r="I13" s="5"/>
      <c r="J13" s="5"/>
      <c r="K13" s="5"/>
      <c r="L13" s="5"/>
      <c r="M13" s="5"/>
    </row>
    <row r="14" spans="1:13" x14ac:dyDescent="0.35">
      <c r="A14" s="5" t="s">
        <v>134</v>
      </c>
      <c r="B14" s="22">
        <v>1010</v>
      </c>
      <c r="C14" s="24" t="s">
        <v>130</v>
      </c>
      <c r="D14" s="20"/>
      <c r="E14" s="12"/>
      <c r="F14" s="5"/>
      <c r="G14" s="5"/>
      <c r="H14" s="5"/>
      <c r="I14" s="5"/>
      <c r="J14" s="5"/>
      <c r="K14" s="5"/>
      <c r="L14" s="5"/>
      <c r="M14" s="5"/>
    </row>
    <row r="15" spans="1:13" x14ac:dyDescent="0.35">
      <c r="A15" s="5" t="s">
        <v>149</v>
      </c>
      <c r="B15" s="22">
        <v>1026</v>
      </c>
      <c r="C15" s="24" t="s">
        <v>130</v>
      </c>
      <c r="D15" s="20"/>
      <c r="E15" s="12"/>
      <c r="F15" s="5"/>
      <c r="G15" s="5"/>
      <c r="H15" s="5"/>
      <c r="I15" s="5"/>
      <c r="J15" s="5"/>
      <c r="K15" s="5"/>
      <c r="L15" s="5"/>
      <c r="M15" s="5"/>
    </row>
    <row r="16" spans="1:13" x14ac:dyDescent="0.35">
      <c r="A16" s="18" t="s">
        <v>232</v>
      </c>
      <c r="B16" s="22">
        <v>1054</v>
      </c>
      <c r="C16" s="24" t="s">
        <v>129</v>
      </c>
      <c r="D16" s="20" t="s">
        <v>5</v>
      </c>
      <c r="E16" s="20" t="s">
        <v>96</v>
      </c>
      <c r="F16" s="5"/>
      <c r="G16" s="5"/>
      <c r="H16" s="5"/>
      <c r="I16" s="5"/>
      <c r="J16" s="5"/>
      <c r="K16" s="5"/>
      <c r="L16" s="5"/>
      <c r="M16" s="5"/>
    </row>
    <row r="17" spans="1:13" x14ac:dyDescent="0.35">
      <c r="A17" s="18" t="s">
        <v>233</v>
      </c>
      <c r="B17" s="22">
        <v>1055</v>
      </c>
      <c r="C17" s="24" t="s">
        <v>129</v>
      </c>
      <c r="D17" s="20" t="s">
        <v>234</v>
      </c>
      <c r="E17" s="20" t="s">
        <v>5</v>
      </c>
      <c r="F17" s="5"/>
      <c r="G17" s="5"/>
      <c r="H17" s="5"/>
      <c r="I17" s="5"/>
      <c r="J17" s="5"/>
      <c r="K17" s="5"/>
      <c r="L17" s="5"/>
      <c r="M17" s="5"/>
    </row>
    <row r="18" spans="1:13" x14ac:dyDescent="0.35">
      <c r="A18" s="18" t="s">
        <v>98</v>
      </c>
      <c r="B18" s="22">
        <f>B15+1</f>
        <v>1027</v>
      </c>
      <c r="C18" s="24" t="s">
        <v>129</v>
      </c>
      <c r="D18" s="20" t="s">
        <v>95</v>
      </c>
      <c r="E18" s="12" t="s">
        <v>5</v>
      </c>
      <c r="F18" s="5"/>
      <c r="G18" s="5"/>
      <c r="H18" s="5"/>
      <c r="I18" s="5"/>
      <c r="J18" s="5"/>
      <c r="K18" s="5"/>
      <c r="L18" s="5"/>
      <c r="M18" s="5"/>
    </row>
    <row r="19" spans="1:13" x14ac:dyDescent="0.35">
      <c r="A19" s="18" t="s">
        <v>99</v>
      </c>
      <c r="B19" s="22">
        <f t="shared" ref="B19:B33" si="0">B18+1</f>
        <v>1028</v>
      </c>
      <c r="C19" s="24" t="s">
        <v>129</v>
      </c>
      <c r="D19" s="20" t="s">
        <v>69</v>
      </c>
      <c r="E19" s="12" t="s">
        <v>70</v>
      </c>
      <c r="F19" s="5"/>
      <c r="G19" s="5"/>
      <c r="H19" s="5"/>
      <c r="I19" s="5"/>
      <c r="J19" s="5"/>
      <c r="K19" s="5"/>
      <c r="L19" s="5"/>
      <c r="M19" s="5"/>
    </row>
    <row r="20" spans="1:13" x14ac:dyDescent="0.35">
      <c r="A20" s="18" t="s">
        <v>100</v>
      </c>
      <c r="B20" s="22">
        <f t="shared" si="0"/>
        <v>1029</v>
      </c>
      <c r="C20" s="24" t="s">
        <v>130</v>
      </c>
      <c r="D20" s="20"/>
      <c r="E20" s="12">
        <v>100000</v>
      </c>
      <c r="F20" s="5"/>
      <c r="G20" s="5"/>
      <c r="H20" s="5"/>
      <c r="I20" s="5"/>
      <c r="J20" s="5"/>
      <c r="K20" s="5"/>
      <c r="L20" s="5"/>
      <c r="M20" s="5"/>
    </row>
    <row r="21" spans="1:13" x14ac:dyDescent="0.35">
      <c r="A21" s="18" t="s">
        <v>112</v>
      </c>
      <c r="B21" s="22">
        <f t="shared" si="0"/>
        <v>1030</v>
      </c>
      <c r="C21" s="24" t="s">
        <v>130</v>
      </c>
      <c r="D21" s="20"/>
      <c r="E21" s="12">
        <v>220000</v>
      </c>
      <c r="F21" s="5"/>
      <c r="G21" s="5"/>
      <c r="H21" s="5"/>
      <c r="I21" s="5"/>
      <c r="J21" s="5"/>
      <c r="K21" s="5"/>
      <c r="L21" s="5"/>
      <c r="M21" s="5"/>
    </row>
    <row r="22" spans="1:13" x14ac:dyDescent="0.35">
      <c r="A22" s="19" t="s">
        <v>113</v>
      </c>
      <c r="B22" s="22">
        <f t="shared" si="0"/>
        <v>1031</v>
      </c>
      <c r="C22" s="24" t="s">
        <v>130</v>
      </c>
      <c r="D22" s="21"/>
      <c r="E22" s="7">
        <v>500000</v>
      </c>
      <c r="F22" s="5"/>
      <c r="G22" s="5"/>
      <c r="H22" s="5"/>
      <c r="I22" s="5"/>
      <c r="J22" s="5"/>
      <c r="K22" s="5"/>
      <c r="L22" s="5"/>
      <c r="M22" s="5"/>
    </row>
    <row r="23" spans="1:13" x14ac:dyDescent="0.35">
      <c r="A23" s="19" t="s">
        <v>235</v>
      </c>
      <c r="B23" s="22">
        <v>1056</v>
      </c>
      <c r="C23" s="24" t="s">
        <v>130</v>
      </c>
      <c r="D23" s="21"/>
      <c r="E23" s="7"/>
      <c r="F23" s="5"/>
      <c r="G23" s="5"/>
      <c r="H23" s="5"/>
      <c r="I23" s="5"/>
      <c r="J23" s="5"/>
      <c r="K23" s="5"/>
      <c r="L23" s="5"/>
      <c r="M23" s="5"/>
    </row>
    <row r="24" spans="1:13" x14ac:dyDescent="0.35">
      <c r="A24" s="19" t="s">
        <v>236</v>
      </c>
      <c r="B24" s="22">
        <v>1057</v>
      </c>
      <c r="C24" s="24" t="s">
        <v>130</v>
      </c>
      <c r="D24" s="21"/>
      <c r="E24" s="7"/>
      <c r="F24" s="5"/>
      <c r="G24" s="5"/>
      <c r="H24" s="5"/>
      <c r="I24" s="5"/>
      <c r="J24" s="5"/>
      <c r="K24" s="5"/>
      <c r="L24" s="5"/>
      <c r="M24" s="5"/>
    </row>
    <row r="25" spans="1:13" x14ac:dyDescent="0.35">
      <c r="A25" s="19" t="s">
        <v>114</v>
      </c>
      <c r="B25" s="22">
        <f>B22+1</f>
        <v>1032</v>
      </c>
      <c r="C25" s="24" t="s">
        <v>130</v>
      </c>
      <c r="D25" s="21">
        <v>100000</v>
      </c>
      <c r="E25" s="7"/>
      <c r="F25" s="5"/>
      <c r="G25" s="5"/>
      <c r="H25" s="5"/>
      <c r="I25" s="5"/>
      <c r="J25" s="5"/>
      <c r="K25" s="5"/>
      <c r="L25" s="5"/>
      <c r="M25" s="5"/>
    </row>
    <row r="26" spans="1:13" x14ac:dyDescent="0.35">
      <c r="A26" s="18" t="s">
        <v>101</v>
      </c>
      <c r="B26" s="22">
        <f t="shared" si="0"/>
        <v>1033</v>
      </c>
      <c r="C26" s="24" t="s">
        <v>129</v>
      </c>
      <c r="D26" s="12">
        <v>20220215</v>
      </c>
      <c r="E26" s="12">
        <v>20211210</v>
      </c>
      <c r="F26" s="5"/>
      <c r="G26" s="5"/>
      <c r="H26" s="5"/>
      <c r="I26" s="5"/>
      <c r="J26" s="5"/>
      <c r="K26" s="5"/>
      <c r="L26" s="5"/>
      <c r="M26" s="5"/>
    </row>
    <row r="27" spans="1:13" x14ac:dyDescent="0.35">
      <c r="A27" s="18" t="s">
        <v>92</v>
      </c>
      <c r="B27" s="22">
        <v>1035</v>
      </c>
      <c r="C27" s="24" t="s">
        <v>129</v>
      </c>
      <c r="D27" s="20" t="s">
        <v>234</v>
      </c>
      <c r="E27" s="12" t="s">
        <v>5</v>
      </c>
      <c r="F27" s="5"/>
      <c r="G27" s="5"/>
      <c r="H27" s="5"/>
      <c r="I27" s="5"/>
      <c r="J27" s="5"/>
      <c r="K27" s="5"/>
      <c r="L27" s="5"/>
      <c r="M27" s="5"/>
    </row>
    <row r="28" spans="1:13" x14ac:dyDescent="0.35">
      <c r="A28" s="18" t="s">
        <v>237</v>
      </c>
      <c r="B28" s="22">
        <v>1058</v>
      </c>
      <c r="C28" s="24" t="s">
        <v>129</v>
      </c>
      <c r="D28" s="20" t="s">
        <v>96</v>
      </c>
      <c r="E28" s="20" t="s">
        <v>5</v>
      </c>
      <c r="F28" s="5"/>
      <c r="G28" s="5"/>
      <c r="H28" s="5"/>
      <c r="I28" s="5"/>
      <c r="J28" s="5"/>
      <c r="K28" s="5"/>
      <c r="L28" s="5"/>
      <c r="M28" s="5"/>
    </row>
    <row r="29" spans="1:13" x14ac:dyDescent="0.35">
      <c r="A29" s="18" t="s">
        <v>238</v>
      </c>
      <c r="B29" s="22">
        <v>1059</v>
      </c>
      <c r="C29" s="24" t="s">
        <v>130</v>
      </c>
      <c r="D29" s="20" t="s">
        <v>5</v>
      </c>
      <c r="E29" s="12"/>
      <c r="F29" s="5"/>
      <c r="G29" s="5"/>
      <c r="H29" s="5"/>
      <c r="I29" s="5"/>
      <c r="J29" s="5"/>
      <c r="K29" s="5"/>
      <c r="L29" s="5"/>
      <c r="M29" s="5"/>
    </row>
    <row r="30" spans="1:13" x14ac:dyDescent="0.35">
      <c r="A30" s="18" t="s">
        <v>239</v>
      </c>
      <c r="B30" s="22">
        <v>1060</v>
      </c>
      <c r="C30" s="24" t="s">
        <v>130</v>
      </c>
      <c r="D30" s="20">
        <v>100</v>
      </c>
      <c r="E30" s="12"/>
      <c r="F30" s="5"/>
      <c r="G30" s="5"/>
      <c r="H30" s="5"/>
      <c r="I30" s="5"/>
      <c r="J30" s="5"/>
      <c r="K30" s="5"/>
      <c r="L30" s="5"/>
      <c r="M30" s="5"/>
    </row>
    <row r="31" spans="1:13" x14ac:dyDescent="0.35">
      <c r="A31" s="18" t="s">
        <v>240</v>
      </c>
      <c r="B31" s="22">
        <v>1061</v>
      </c>
      <c r="C31" s="24" t="s">
        <v>130</v>
      </c>
      <c r="D31" s="20"/>
      <c r="E31" s="12"/>
      <c r="F31" s="5"/>
      <c r="G31" s="5"/>
      <c r="H31" s="5"/>
      <c r="I31" s="5"/>
      <c r="J31" s="5"/>
      <c r="K31" s="5"/>
      <c r="L31" s="5"/>
      <c r="M31" s="5"/>
    </row>
    <row r="32" spans="1:13" x14ac:dyDescent="0.35">
      <c r="A32" s="5" t="s">
        <v>150</v>
      </c>
      <c r="B32" s="22">
        <f>B27+1</f>
        <v>1036</v>
      </c>
      <c r="C32" s="24" t="s">
        <v>129</v>
      </c>
      <c r="D32" s="12">
        <v>20211001</v>
      </c>
      <c r="E32" s="12">
        <v>20211010</v>
      </c>
      <c r="F32" s="5"/>
      <c r="G32" s="5"/>
      <c r="H32" s="5"/>
      <c r="I32" s="5"/>
      <c r="J32" s="5"/>
      <c r="K32" s="5"/>
      <c r="L32" s="5"/>
      <c r="M32" s="5"/>
    </row>
    <row r="33" spans="1:13" x14ac:dyDescent="0.35">
      <c r="A33" s="5" t="s">
        <v>151</v>
      </c>
      <c r="B33" s="22">
        <f t="shared" si="0"/>
        <v>1037</v>
      </c>
      <c r="C33" s="24" t="s">
        <v>130</v>
      </c>
      <c r="D33" s="20" t="s">
        <v>152</v>
      </c>
      <c r="E33" s="12" t="s">
        <v>152</v>
      </c>
      <c r="F33" s="5"/>
      <c r="G33" s="5"/>
      <c r="H33" s="5"/>
      <c r="I33" s="5"/>
      <c r="J33" s="5"/>
      <c r="K33" s="5"/>
      <c r="L33" s="5"/>
      <c r="M33" s="5"/>
    </row>
    <row r="34" spans="1:13" x14ac:dyDescent="0.35">
      <c r="A34" s="18" t="s">
        <v>144</v>
      </c>
      <c r="B34" s="22">
        <v>1025</v>
      </c>
      <c r="C34" s="24" t="s">
        <v>130</v>
      </c>
      <c r="D34" s="20" t="s">
        <v>241</v>
      </c>
      <c r="E34" s="12" t="s">
        <v>242</v>
      </c>
      <c r="F34" s="5"/>
      <c r="G34" s="5"/>
      <c r="H34" s="5"/>
      <c r="I34" s="5"/>
      <c r="J34" s="5"/>
      <c r="K34" s="5"/>
      <c r="L34" s="5"/>
      <c r="M34" s="5"/>
    </row>
    <row r="36" spans="1:13" x14ac:dyDescent="0.35">
      <c r="A36" s="3" t="s">
        <v>49</v>
      </c>
      <c r="B36" s="5"/>
      <c r="C36" s="5"/>
      <c r="D36" s="5" t="str">
        <f>$G$1</f>
        <v>{B:</v>
      </c>
      <c r="E36" s="5"/>
    </row>
    <row r="37" spans="1:13" ht="72.5" x14ac:dyDescent="0.35">
      <c r="A37" s="3" t="s">
        <v>50</v>
      </c>
      <c r="B37" s="5"/>
      <c r="C37" s="5"/>
      <c r="D37" s="5" t="str">
        <f>$G$4 &amp; D2 &amp; $G$6 &amp; CHAR(10)  &amp; B3 &amp; $G$3 &amp; D3  &amp; CHAR(10)  &amp; B4 &amp; $G$3 &amp; D4  &amp; CHAR(10)  &amp; B5 &amp; $G$3 &amp; D5 &amp; CHAR(10)   &amp; $G$5</f>
        <v>{00:
1001^20210101
1002^CCBPUTIB0028
1003^2
}</v>
      </c>
      <c r="E37" s="5"/>
    </row>
    <row r="38" spans="1:13" ht="304.5" x14ac:dyDescent="0.35">
      <c r="A38" s="3" t="s">
        <v>51</v>
      </c>
      <c r="B38" s="5"/>
      <c r="C38" s="5"/>
      <c r="D38" s="5" t="str">
        <f>$G$4&amp;D8&amp;$G$6&amp;CHAR(10)&amp;$B9&amp;$G$3&amp;D9&amp;CHAR(10)&amp;$B10&amp;$G$3&amp;D10&amp;CHAR(10)&amp;$B11&amp;$G$3&amp;D11&amp;CHAR(10)&amp;$B12&amp;$G$3&amp;D12&amp;CHAR(10)&amp;$B13&amp;$G$3&amp;D13&amp;CHAR(10)&amp;$B16&amp;$G$3&amp;D16&amp;CHAR(10)&amp;$B17&amp;$G$3&amp;D17&amp;CHAR(10)&amp;$B18&amp;$G$3&amp;D18&amp;CHAR(10)&amp;$B19&amp;$G$3&amp;D19&amp;CHAR(10)&amp;$B25&amp;$G$3&amp;D25&amp;CHAR(10)&amp;$B26&amp;$G$3&amp;D26&amp;CHAR(10)&amp;$B27&amp;$G$3&amp;D27&amp;CHAR(10)&amp;$B28&amp;$G$3&amp;D28&amp;CHAR(10)&amp;$B29&amp;$G$3&amp;D29&amp;CHAR(10)&amp;$B30&amp;$G$3&amp;D30&amp;CHAR(10)&amp;$B32&amp;$G$3&amp;D32&amp;CHAR(10)&amp;$B33&amp;$G$3&amp;D33&amp;CHAR(10)&amp;$B34&amp;$G$3&amp;D34&amp;CHAR(10)&amp;$G$5</f>
        <v>{01:
1004^1
1009^UTIB0000109
1005^ADFOA4091A
1006^someone@gmail.com
1007^9500902256
1054^01
1055^03
1027^04
1028^USD
1032^100000
1033^20220215
1035^03
1058^02
1059^01
1060^100
1036^20211001
1037^Raj
1025^ALLWINDOW
}</v>
      </c>
      <c r="E38" s="5" t="str">
        <f>$G$4&amp;E8&amp;$G$6&amp;CHAR(10)&amp;$B9&amp;$G$3&amp;E9&amp;CHAR(10)&amp;$B10&amp;$G$3&amp;E10&amp;CHAR(10)&amp;$B11&amp;$G$3&amp;E11&amp;CHAR(10)&amp;$B12&amp;$G$3&amp;E12&amp;CHAR(10)&amp;$B13&amp;$G$3&amp;E13&amp;CHAR(10)&amp;$B16&amp;$G$3&amp;E16&amp;CHAR(10)&amp;$B17&amp;$G$3&amp;E17&amp;CHAR(10)&amp;$B18&amp;$G$3&amp;E18&amp;CHAR(10)&amp;$B19&amp;$G$3&amp;E19&amp;CHAR(10)&amp;$B20&amp;$G$3&amp;E20&amp;CHAR(10)&amp;$B21&amp;$G$3&amp;E21&amp;CHAR(10)&amp;$B22&amp;$G$3&amp;E22&amp;CHAR(10)&amp;$B26&amp;$G$3&amp;E26&amp;CHAR(10)&amp;$B27&amp;$G$3&amp;E27&amp;CHAR(10)&amp;$B28&amp;$G$3&amp;E28&amp;CHAR(10)&amp;$B32&amp;$G$3&amp;E32&amp;CHAR(10)&amp;$B33&amp;$G$3&amp;E33&amp;CHAR(10)&amp;$B34&amp;$G$3&amp;E34&amp;CHAR(10)&amp;$G$5</f>
        <v>{01:
1004^2
1009^UTIB0000109
1005^ADFOA4281A
1006^someother@gmail.com
1007^9500912563
1054^02
1055^01
1027^01
1028^INR
1029^100000
1030^220000
1031^500000
1033^20211210
1035^01
1058^01
1036^20211010
1037^Raj
1025^SPOT WINDOW EDIT
}</v>
      </c>
      <c r="F38" s="5"/>
      <c r="G38" s="5"/>
      <c r="H38" s="5"/>
      <c r="I38" s="5"/>
      <c r="J38" s="5"/>
      <c r="K38" s="5"/>
      <c r="L38" s="5"/>
      <c r="M38" s="5"/>
    </row>
    <row r="39" spans="1:13" x14ac:dyDescent="0.35">
      <c r="A39" s="3" t="s">
        <v>52</v>
      </c>
      <c r="B39" s="5"/>
      <c r="C39" s="5"/>
      <c r="D39" s="5" t="str">
        <f>$G$2</f>
        <v>}</v>
      </c>
      <c r="E39" s="5"/>
    </row>
    <row r="40" spans="1:13" ht="409.5" x14ac:dyDescent="0.35">
      <c r="A40" s="3" t="s">
        <v>53</v>
      </c>
      <c r="B40" s="5"/>
      <c r="C40" s="5"/>
      <c r="D40" s="5" t="str">
        <f xml:space="preserve"> D36 &amp; CHAR(10) &amp; D37 &amp; CHAR(10) &amp; IF(D38 = "", "", D38 &amp; CHAR(10)) &amp; IF(E38 = "", "", E38 &amp; CHAR(10)) &amp; IF(F38 = "", "", F38 &amp; CHAR(10)) &amp; IF(G38 = "", "", G38 &amp; CHAR(10)) &amp; IF(H38 = "", "", H38 &amp; CHAR(10)) &amp; IF(I38 = "", "", I38 &amp; CHAR(10)) &amp; IF(J38 = "", "", J38 &amp; CHAR(10)) &amp; IF(K38 = "", "", K38 &amp; CHAR(10)) &amp; IF(L38 = "", "", L38 &amp; CHAR(10)) &amp; IF(M38 = "", "", M38 &amp; CHAR(10)) &amp; D39</f>
        <v>{B:
{00:
1001^20210101
1002^CCBPUTIB0028
1003^2
}
{01:
1004^1
1009^UTIB0000109
1005^ADFOA4091A
1006^someone@gmail.com
1007^9500902256
1054^01
1055^03
1027^04
1028^USD
1032^100000
1033^20220215
1035^03
1058^02
1059^01
1060^100
1036^20211001
1037^Raj
1025^ALLWINDOW
}
{01:
1004^2
1009^UTIB0000109
1005^ADFOA4281A
1006^someother@gmail.com
1007^9500912563
1054^02
1055^01
1027^01
1028^INR
1029^100000
1030^220000
1031^500000
1033^20211210
1035^01
1058^01
1036^20211010
1037^Raj
1025^SPOT WINDOW EDIT
}
}</v>
      </c>
      <c r="E40" s="5"/>
    </row>
    <row r="41" spans="1:13" ht="408.65" customHeight="1" x14ac:dyDescent="0.35">
      <c r="A41" s="3" t="s">
        <v>68</v>
      </c>
      <c r="B41" s="5"/>
      <c r="C41" s="5"/>
      <c r="D41" s="5" t="str">
        <f>'Message Header'!C12 &amp; CHAR(10) &amp;D40</f>
        <v>{H:0056901FX02CCBPUTIB0028B19070800000220180216131410BIS2_HUB       }
{B:
{00:
1001^20210101
1002^CCBPUTIB0028
1003^2
}
{01:
1004^1
1009^UTIB0000109
1005^ADFOA4091A
1006^someone@gmail.com
1007^9500902256
1054^01
1055^03
1027^04
1028^USD
1032^100000
1033^20220215
1035^03
1058^02
1059^01
1060^100
1036^20211001
1037^Raj
1025^ALLWINDOW
}
{01:
1004^2
1009^UTIB0000109
1005^ADFOA4281A
1006^someother@gmail.com
1007^9500912563
1054^02
1055^01
1027^01
1028^INR
1029^100000
1030^220000
1031^500000
1033^20211210
1035^01
1058^01
1036^20211010
1037^Raj
1025^SPOT WINDOW EDIT
}
}</v>
      </c>
      <c r="E41" s="5"/>
    </row>
    <row r="42" spans="1:13" ht="409.5" x14ac:dyDescent="0.35">
      <c r="A42" s="3" t="s">
        <v>54</v>
      </c>
      <c r="B42" s="5"/>
      <c r="C42" s="5"/>
      <c r="D42" s="6" t="s">
        <v>586</v>
      </c>
    </row>
  </sheetData>
  <hyperlinks>
    <hyperlink ref="D12" r:id="rId1"/>
    <hyperlink ref="E12" r:id="rId2"/>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sheetViews>
  <sheetFormatPr defaultRowHeight="14.5" x14ac:dyDescent="0.35"/>
  <cols>
    <col min="1" max="1" width="19" customWidth="1"/>
    <col min="2" max="2" width="27.26953125" customWidth="1"/>
    <col min="3" max="3" width="13.54296875" customWidth="1"/>
    <col min="5" max="5" width="12.453125" customWidth="1"/>
    <col min="7" max="7" width="36" customWidth="1"/>
    <col min="8" max="8" width="21.7265625" customWidth="1"/>
    <col min="9" max="9" width="39.81640625" customWidth="1"/>
  </cols>
  <sheetData>
    <row r="1" spans="1:9" ht="15" thickBot="1" x14ac:dyDescent="0.4">
      <c r="A1" s="66" t="s">
        <v>4</v>
      </c>
      <c r="B1" s="67" t="s">
        <v>292</v>
      </c>
      <c r="C1" s="67" t="s">
        <v>293</v>
      </c>
      <c r="D1" s="67" t="s">
        <v>294</v>
      </c>
      <c r="E1" s="67" t="s">
        <v>295</v>
      </c>
      <c r="F1" s="67" t="s">
        <v>296</v>
      </c>
      <c r="G1" s="67" t="s">
        <v>297</v>
      </c>
      <c r="H1" s="67" t="s">
        <v>75</v>
      </c>
      <c r="I1" s="67" t="s">
        <v>76</v>
      </c>
    </row>
    <row r="2" spans="1:9" ht="15" thickBot="1" x14ac:dyDescent="0.4">
      <c r="A2" s="114" t="s">
        <v>298</v>
      </c>
      <c r="B2" s="115"/>
      <c r="C2" s="115"/>
      <c r="D2" s="115"/>
      <c r="E2" s="115"/>
      <c r="F2" s="115"/>
      <c r="G2" s="115"/>
      <c r="H2" s="115"/>
      <c r="I2" s="116"/>
    </row>
    <row r="3" spans="1:9" ht="15" thickBot="1" x14ac:dyDescent="0.4">
      <c r="A3" s="112" t="s">
        <v>105</v>
      </c>
      <c r="B3" s="112" t="s">
        <v>299</v>
      </c>
      <c r="C3" s="112">
        <v>1001</v>
      </c>
      <c r="D3" s="112" t="s">
        <v>300</v>
      </c>
      <c r="E3" s="112" t="s">
        <v>301</v>
      </c>
      <c r="F3" s="112">
        <v>20180216</v>
      </c>
      <c r="G3" s="75" t="s">
        <v>302</v>
      </c>
      <c r="H3" s="75">
        <v>1001001</v>
      </c>
      <c r="I3" s="75" t="s">
        <v>303</v>
      </c>
    </row>
    <row r="4" spans="1:9" ht="15" thickBot="1" x14ac:dyDescent="0.4">
      <c r="A4" s="107"/>
      <c r="B4" s="107"/>
      <c r="C4" s="107"/>
      <c r="D4" s="107"/>
      <c r="E4" s="107"/>
      <c r="F4" s="107"/>
      <c r="G4" s="75" t="s">
        <v>304</v>
      </c>
      <c r="H4" s="75">
        <v>1001002</v>
      </c>
      <c r="I4" s="75" t="s">
        <v>305</v>
      </c>
    </row>
    <row r="5" spans="1:9" ht="15" thickBot="1" x14ac:dyDescent="0.4">
      <c r="A5" s="107"/>
      <c r="B5" s="107"/>
      <c r="C5" s="107"/>
      <c r="D5" s="107"/>
      <c r="E5" s="107"/>
      <c r="F5" s="107"/>
      <c r="G5" s="75" t="s">
        <v>306</v>
      </c>
      <c r="H5" s="75">
        <v>1001003</v>
      </c>
      <c r="I5" s="75" t="s">
        <v>307</v>
      </c>
    </row>
    <row r="6" spans="1:9" ht="15" thickBot="1" x14ac:dyDescent="0.4">
      <c r="A6" s="108"/>
      <c r="B6" s="108"/>
      <c r="C6" s="108"/>
      <c r="D6" s="108"/>
      <c r="E6" s="108"/>
      <c r="F6" s="108"/>
      <c r="G6" s="75" t="s">
        <v>308</v>
      </c>
      <c r="H6" s="75">
        <v>1001004</v>
      </c>
      <c r="I6" s="75" t="s">
        <v>309</v>
      </c>
    </row>
    <row r="7" spans="1:9" ht="29.5" thickBot="1" x14ac:dyDescent="0.4">
      <c r="A7" s="72" t="s">
        <v>106</v>
      </c>
      <c r="B7" s="73" t="s">
        <v>310</v>
      </c>
      <c r="C7" s="73">
        <v>1002</v>
      </c>
      <c r="D7" s="73" t="s">
        <v>311</v>
      </c>
      <c r="E7" s="73" t="s">
        <v>301</v>
      </c>
      <c r="F7" s="73" t="s">
        <v>82</v>
      </c>
      <c r="G7" s="75" t="s">
        <v>312</v>
      </c>
      <c r="H7" s="75">
        <v>1002001</v>
      </c>
      <c r="I7" s="75" t="s">
        <v>313</v>
      </c>
    </row>
    <row r="8" spans="1:9" ht="15" thickBot="1" x14ac:dyDescent="0.4">
      <c r="A8" s="112" t="s">
        <v>107</v>
      </c>
      <c r="B8" s="112" t="s">
        <v>314</v>
      </c>
      <c r="C8" s="112">
        <v>1003</v>
      </c>
      <c r="D8" s="112" t="s">
        <v>315</v>
      </c>
      <c r="E8" s="112" t="s">
        <v>301</v>
      </c>
      <c r="F8" s="112">
        <v>1</v>
      </c>
      <c r="G8" s="75" t="s">
        <v>302</v>
      </c>
      <c r="H8" s="75">
        <v>1003001</v>
      </c>
      <c r="I8" s="75" t="s">
        <v>303</v>
      </c>
    </row>
    <row r="9" spans="1:9" ht="15" thickBot="1" x14ac:dyDescent="0.4">
      <c r="A9" s="107"/>
      <c r="B9" s="107"/>
      <c r="C9" s="107"/>
      <c r="D9" s="107"/>
      <c r="E9" s="107"/>
      <c r="F9" s="107"/>
      <c r="G9" s="75" t="s">
        <v>316</v>
      </c>
      <c r="H9" s="75">
        <v>1003002</v>
      </c>
      <c r="I9" s="75" t="s">
        <v>305</v>
      </c>
    </row>
    <row r="10" spans="1:9" ht="29.5" thickBot="1" x14ac:dyDescent="0.4">
      <c r="A10" s="107"/>
      <c r="B10" s="107"/>
      <c r="C10" s="107"/>
      <c r="D10" s="107"/>
      <c r="E10" s="107"/>
      <c r="F10" s="107"/>
      <c r="G10" s="75" t="s">
        <v>317</v>
      </c>
      <c r="H10" s="75">
        <v>1003003</v>
      </c>
      <c r="I10" s="75" t="s">
        <v>318</v>
      </c>
    </row>
    <row r="11" spans="1:9" ht="29.5" thickBot="1" x14ac:dyDescent="0.4">
      <c r="A11" s="107"/>
      <c r="B11" s="107"/>
      <c r="C11" s="107"/>
      <c r="D11" s="107"/>
      <c r="E11" s="107"/>
      <c r="F11" s="107"/>
      <c r="G11" s="75" t="s">
        <v>319</v>
      </c>
      <c r="H11" s="75">
        <v>1003004</v>
      </c>
      <c r="I11" s="75" t="s">
        <v>319</v>
      </c>
    </row>
    <row r="12" spans="1:9" ht="29.5" thickBot="1" x14ac:dyDescent="0.4">
      <c r="A12" s="108"/>
      <c r="B12" s="108"/>
      <c r="C12" s="108"/>
      <c r="D12" s="108"/>
      <c r="E12" s="108"/>
      <c r="F12" s="108"/>
      <c r="G12" s="75" t="s">
        <v>320</v>
      </c>
      <c r="H12" s="75">
        <v>1003005</v>
      </c>
      <c r="I12" s="75" t="s">
        <v>321</v>
      </c>
    </row>
    <row r="13" spans="1:9" ht="15" thickBot="1" x14ac:dyDescent="0.4">
      <c r="A13" s="123" t="s">
        <v>322</v>
      </c>
      <c r="B13" s="124"/>
      <c r="C13" s="124"/>
      <c r="D13" s="124"/>
      <c r="E13" s="124"/>
      <c r="F13" s="124"/>
      <c r="G13" s="124"/>
      <c r="H13" s="124"/>
      <c r="I13" s="125"/>
    </row>
    <row r="14" spans="1:9" ht="15" thickBot="1" x14ac:dyDescent="0.4">
      <c r="A14" s="112" t="s">
        <v>48</v>
      </c>
      <c r="B14" s="112" t="s">
        <v>323</v>
      </c>
      <c r="C14" s="112">
        <v>1004</v>
      </c>
      <c r="D14" s="112" t="s">
        <v>315</v>
      </c>
      <c r="E14" s="112" t="s">
        <v>301</v>
      </c>
      <c r="F14" s="112">
        <v>1</v>
      </c>
      <c r="G14" s="75" t="s">
        <v>302</v>
      </c>
      <c r="H14" s="75">
        <v>1004001</v>
      </c>
      <c r="I14" s="75" t="s">
        <v>303</v>
      </c>
    </row>
    <row r="15" spans="1:9" ht="15" thickBot="1" x14ac:dyDescent="0.4">
      <c r="A15" s="107"/>
      <c r="B15" s="107"/>
      <c r="C15" s="107"/>
      <c r="D15" s="107"/>
      <c r="E15" s="107"/>
      <c r="F15" s="107"/>
      <c r="G15" s="75" t="s">
        <v>316</v>
      </c>
      <c r="H15" s="75">
        <v>1004002</v>
      </c>
      <c r="I15" s="75" t="s">
        <v>305</v>
      </c>
    </row>
    <row r="16" spans="1:9" ht="29.5" thickBot="1" x14ac:dyDescent="0.4">
      <c r="A16" s="107"/>
      <c r="B16" s="107"/>
      <c r="C16" s="107"/>
      <c r="D16" s="107"/>
      <c r="E16" s="107"/>
      <c r="F16" s="107"/>
      <c r="G16" s="75" t="s">
        <v>324</v>
      </c>
      <c r="H16" s="75">
        <v>1004003</v>
      </c>
      <c r="I16" s="75" t="s">
        <v>489</v>
      </c>
    </row>
    <row r="17" spans="1:9" ht="29.5" thickBot="1" x14ac:dyDescent="0.4">
      <c r="A17" s="107"/>
      <c r="B17" s="107"/>
      <c r="C17" s="107"/>
      <c r="D17" s="107"/>
      <c r="E17" s="107"/>
      <c r="F17" s="107"/>
      <c r="G17" s="75" t="s">
        <v>326</v>
      </c>
      <c r="H17" s="75">
        <v>1004004</v>
      </c>
      <c r="I17" s="75" t="s">
        <v>327</v>
      </c>
    </row>
    <row r="18" spans="1:9" ht="29.5" thickBot="1" x14ac:dyDescent="0.4">
      <c r="A18" s="108"/>
      <c r="B18" s="108"/>
      <c r="C18" s="108"/>
      <c r="D18" s="108"/>
      <c r="E18" s="108"/>
      <c r="F18" s="108"/>
      <c r="G18" s="75" t="s">
        <v>328</v>
      </c>
      <c r="H18" s="75">
        <v>1004005</v>
      </c>
      <c r="I18" s="75" t="s">
        <v>329</v>
      </c>
    </row>
    <row r="19" spans="1:9" ht="15" thickBot="1" x14ac:dyDescent="0.4">
      <c r="A19" s="106" t="s">
        <v>133</v>
      </c>
      <c r="B19" s="106" t="s">
        <v>490</v>
      </c>
      <c r="C19" s="106">
        <v>1009</v>
      </c>
      <c r="D19" s="106" t="s">
        <v>339</v>
      </c>
      <c r="E19" s="106" t="s">
        <v>301</v>
      </c>
      <c r="F19" s="106" t="s">
        <v>93</v>
      </c>
      <c r="G19" s="75" t="s">
        <v>302</v>
      </c>
      <c r="H19" s="75">
        <v>1009001</v>
      </c>
      <c r="I19" s="75" t="s">
        <v>303</v>
      </c>
    </row>
    <row r="20" spans="1:9" ht="29.5" thickBot="1" x14ac:dyDescent="0.4">
      <c r="A20" s="107"/>
      <c r="B20" s="107"/>
      <c r="C20" s="107"/>
      <c r="D20" s="107"/>
      <c r="E20" s="107"/>
      <c r="F20" s="107"/>
      <c r="G20" s="75" t="s">
        <v>491</v>
      </c>
      <c r="H20" s="75">
        <v>1009002</v>
      </c>
      <c r="I20" s="75" t="s">
        <v>492</v>
      </c>
    </row>
    <row r="21" spans="1:9" ht="15" thickBot="1" x14ac:dyDescent="0.4">
      <c r="A21" s="108"/>
      <c r="B21" s="108"/>
      <c r="C21" s="108"/>
      <c r="D21" s="108"/>
      <c r="E21" s="108"/>
      <c r="F21" s="108"/>
      <c r="G21" s="75" t="s">
        <v>493</v>
      </c>
      <c r="H21" s="75">
        <v>1009003</v>
      </c>
      <c r="I21" s="75" t="s">
        <v>494</v>
      </c>
    </row>
    <row r="22" spans="1:9" ht="15" thickBot="1" x14ac:dyDescent="0.4">
      <c r="A22" s="106" t="s">
        <v>131</v>
      </c>
      <c r="B22" s="106" t="s">
        <v>330</v>
      </c>
      <c r="C22" s="106">
        <v>1005</v>
      </c>
      <c r="D22" s="106" t="s">
        <v>331</v>
      </c>
      <c r="E22" s="106" t="s">
        <v>301</v>
      </c>
      <c r="F22" s="106" t="s">
        <v>71</v>
      </c>
      <c r="G22" s="75" t="s">
        <v>302</v>
      </c>
      <c r="H22" s="75">
        <v>1005001</v>
      </c>
      <c r="I22" s="75" t="s">
        <v>303</v>
      </c>
    </row>
    <row r="23" spans="1:9" ht="15" thickBot="1" x14ac:dyDescent="0.4">
      <c r="A23" s="107"/>
      <c r="B23" s="107"/>
      <c r="C23" s="107"/>
      <c r="D23" s="107"/>
      <c r="E23" s="107"/>
      <c r="F23" s="107"/>
      <c r="G23" s="75" t="s">
        <v>316</v>
      </c>
      <c r="H23" s="75">
        <v>1005002</v>
      </c>
      <c r="I23" s="75" t="s">
        <v>305</v>
      </c>
    </row>
    <row r="24" spans="1:9" ht="15" thickBot="1" x14ac:dyDescent="0.4">
      <c r="A24" s="107"/>
      <c r="B24" s="107"/>
      <c r="C24" s="107"/>
      <c r="D24" s="107"/>
      <c r="E24" s="107"/>
      <c r="F24" s="107"/>
      <c r="G24" s="75" t="s">
        <v>117</v>
      </c>
      <c r="H24" s="75">
        <v>1005003</v>
      </c>
      <c r="I24" s="75" t="s">
        <v>117</v>
      </c>
    </row>
    <row r="25" spans="1:9" ht="15" thickBot="1" x14ac:dyDescent="0.4">
      <c r="A25" s="108"/>
      <c r="B25" s="108"/>
      <c r="C25" s="108"/>
      <c r="D25" s="108"/>
      <c r="E25" s="108"/>
      <c r="F25" s="108"/>
      <c r="G25" s="75" t="s">
        <v>402</v>
      </c>
      <c r="H25" s="75">
        <v>1005004</v>
      </c>
      <c r="I25" s="75" t="s">
        <v>402</v>
      </c>
    </row>
    <row r="26" spans="1:9" ht="15" thickBot="1" x14ac:dyDescent="0.4">
      <c r="A26" s="106" t="s">
        <v>134</v>
      </c>
      <c r="B26" s="106" t="s">
        <v>134</v>
      </c>
      <c r="C26" s="106">
        <v>1010</v>
      </c>
      <c r="D26" s="106" t="s">
        <v>347</v>
      </c>
      <c r="E26" s="106" t="s">
        <v>340</v>
      </c>
      <c r="F26" s="106" t="s">
        <v>145</v>
      </c>
      <c r="G26" s="75" t="s">
        <v>316</v>
      </c>
      <c r="H26" s="75">
        <v>1010002</v>
      </c>
      <c r="I26" s="75" t="s">
        <v>305</v>
      </c>
    </row>
    <row r="27" spans="1:9" ht="15" thickBot="1" x14ac:dyDescent="0.4">
      <c r="A27" s="108"/>
      <c r="B27" s="108"/>
      <c r="C27" s="108"/>
      <c r="D27" s="108"/>
      <c r="E27" s="108"/>
      <c r="F27" s="108"/>
      <c r="G27" s="75" t="s">
        <v>335</v>
      </c>
      <c r="H27" s="75">
        <v>1010003</v>
      </c>
      <c r="I27" s="75" t="s">
        <v>348</v>
      </c>
    </row>
    <row r="28" spans="1:9" ht="15" thickBot="1" x14ac:dyDescent="0.4">
      <c r="A28" s="106" t="s">
        <v>404</v>
      </c>
      <c r="B28" s="106" t="s">
        <v>405</v>
      </c>
      <c r="C28" s="106">
        <v>1026</v>
      </c>
      <c r="D28" s="106" t="s">
        <v>406</v>
      </c>
      <c r="E28" s="106" t="s">
        <v>340</v>
      </c>
      <c r="F28" s="106" t="s">
        <v>407</v>
      </c>
      <c r="G28" s="75" t="s">
        <v>316</v>
      </c>
      <c r="H28" s="75">
        <v>1026002</v>
      </c>
      <c r="I28" s="75" t="s">
        <v>305</v>
      </c>
    </row>
    <row r="29" spans="1:9" ht="15" thickBot="1" x14ac:dyDescent="0.4">
      <c r="A29" s="118"/>
      <c r="B29" s="118"/>
      <c r="C29" s="118"/>
      <c r="D29" s="118"/>
      <c r="E29" s="118"/>
      <c r="F29" s="118"/>
      <c r="G29" s="75" t="s">
        <v>335</v>
      </c>
      <c r="H29" s="75">
        <v>1026003</v>
      </c>
      <c r="I29" s="75" t="s">
        <v>408</v>
      </c>
    </row>
    <row r="30" spans="1:9" ht="15" thickBot="1" x14ac:dyDescent="0.4">
      <c r="A30" s="112" t="s">
        <v>370</v>
      </c>
      <c r="B30" s="112" t="s">
        <v>495</v>
      </c>
      <c r="C30" s="112">
        <v>1038</v>
      </c>
      <c r="D30" s="112" t="s">
        <v>372</v>
      </c>
      <c r="E30" s="112" t="s">
        <v>301</v>
      </c>
      <c r="F30" s="112">
        <v>1</v>
      </c>
      <c r="G30" s="75" t="s">
        <v>302</v>
      </c>
      <c r="H30" s="75">
        <v>1038001</v>
      </c>
      <c r="I30" s="75" t="s">
        <v>303</v>
      </c>
    </row>
    <row r="31" spans="1:9" ht="29.5" thickBot="1" x14ac:dyDescent="0.4">
      <c r="A31" s="107"/>
      <c r="B31" s="107"/>
      <c r="C31" s="107"/>
      <c r="D31" s="107"/>
      <c r="E31" s="107"/>
      <c r="F31" s="107"/>
      <c r="G31" s="75" t="s">
        <v>373</v>
      </c>
      <c r="H31" s="75">
        <v>1038002</v>
      </c>
      <c r="I31" s="75" t="s">
        <v>374</v>
      </c>
    </row>
    <row r="32" spans="1:9" ht="15" thickBot="1" x14ac:dyDescent="0.4">
      <c r="A32" s="108"/>
      <c r="B32" s="108"/>
      <c r="C32" s="108"/>
      <c r="D32" s="108"/>
      <c r="E32" s="108"/>
      <c r="F32" s="108"/>
      <c r="G32" s="75" t="s">
        <v>316</v>
      </c>
      <c r="H32" s="75">
        <v>1038003</v>
      </c>
      <c r="I32" s="75" t="s">
        <v>305</v>
      </c>
    </row>
    <row r="33" spans="1:9" ht="43.5" x14ac:dyDescent="0.35">
      <c r="A33" s="106" t="s">
        <v>496</v>
      </c>
      <c r="B33" s="73" t="s">
        <v>497</v>
      </c>
      <c r="C33" s="106">
        <v>1039</v>
      </c>
      <c r="D33" s="106" t="s">
        <v>380</v>
      </c>
      <c r="E33" s="106" t="s">
        <v>340</v>
      </c>
      <c r="F33" s="106">
        <v>25</v>
      </c>
      <c r="G33" s="112" t="s">
        <v>316</v>
      </c>
      <c r="H33" s="112">
        <v>1039001</v>
      </c>
      <c r="I33" s="121" t="s">
        <v>305</v>
      </c>
    </row>
    <row r="34" spans="1:9" ht="29.5" thickBot="1" x14ac:dyDescent="0.4">
      <c r="A34" s="107"/>
      <c r="B34" s="73" t="s">
        <v>498</v>
      </c>
      <c r="C34" s="107"/>
      <c r="D34" s="107"/>
      <c r="E34" s="107"/>
      <c r="F34" s="107"/>
      <c r="G34" s="108"/>
      <c r="H34" s="108"/>
      <c r="I34" s="122"/>
    </row>
    <row r="35" spans="1:9" ht="29.5" thickBot="1" x14ac:dyDescent="0.4">
      <c r="A35" s="107"/>
      <c r="B35" s="73" t="s">
        <v>378</v>
      </c>
      <c r="C35" s="107"/>
      <c r="D35" s="107"/>
      <c r="E35" s="107"/>
      <c r="F35" s="107"/>
      <c r="G35" s="75" t="s">
        <v>381</v>
      </c>
      <c r="H35" s="75">
        <v>1039002</v>
      </c>
      <c r="I35" s="74" t="s">
        <v>382</v>
      </c>
    </row>
    <row r="36" spans="1:9" ht="15" thickBot="1" x14ac:dyDescent="0.4">
      <c r="A36" s="108"/>
      <c r="B36" s="83" t="s">
        <v>499</v>
      </c>
      <c r="C36" s="108"/>
      <c r="D36" s="108"/>
      <c r="E36" s="108"/>
      <c r="F36" s="108"/>
      <c r="G36" s="73" t="s">
        <v>383</v>
      </c>
      <c r="H36" s="75">
        <v>1039003</v>
      </c>
      <c r="I36" s="82" t="s">
        <v>384</v>
      </c>
    </row>
    <row r="37" spans="1:9" ht="15" thickBot="1" x14ac:dyDescent="0.4">
      <c r="A37" s="106" t="s">
        <v>385</v>
      </c>
      <c r="B37" s="106" t="s">
        <v>500</v>
      </c>
      <c r="C37" s="106">
        <v>1040</v>
      </c>
      <c r="D37" s="106" t="s">
        <v>380</v>
      </c>
      <c r="E37" s="106" t="s">
        <v>340</v>
      </c>
      <c r="F37" s="106">
        <v>18</v>
      </c>
      <c r="G37" s="90" t="s">
        <v>316</v>
      </c>
      <c r="H37" s="75">
        <v>1040001</v>
      </c>
      <c r="I37" s="89" t="s">
        <v>305</v>
      </c>
    </row>
    <row r="38" spans="1:9" ht="29.5" thickBot="1" x14ac:dyDescent="0.4">
      <c r="A38" s="107"/>
      <c r="B38" s="107"/>
      <c r="C38" s="107"/>
      <c r="D38" s="107"/>
      <c r="E38" s="107"/>
      <c r="F38" s="107"/>
      <c r="G38" s="75" t="s">
        <v>381</v>
      </c>
      <c r="H38" s="75">
        <v>1040002</v>
      </c>
      <c r="I38" s="75" t="s">
        <v>387</v>
      </c>
    </row>
    <row r="39" spans="1:9" ht="15" thickBot="1" x14ac:dyDescent="0.4">
      <c r="A39" s="108"/>
      <c r="B39" s="108"/>
      <c r="C39" s="108"/>
      <c r="D39" s="108"/>
      <c r="E39" s="108"/>
      <c r="F39" s="108"/>
      <c r="G39" s="75" t="s">
        <v>383</v>
      </c>
      <c r="H39" s="75">
        <v>1040003</v>
      </c>
      <c r="I39" s="75" t="s">
        <v>388</v>
      </c>
    </row>
    <row r="40" spans="1:9" ht="58.5" thickBot="1" x14ac:dyDescent="0.4">
      <c r="A40" s="106" t="s">
        <v>243</v>
      </c>
      <c r="B40" s="73" t="s">
        <v>501</v>
      </c>
      <c r="C40" s="106">
        <v>1062</v>
      </c>
      <c r="D40" s="106" t="s">
        <v>372</v>
      </c>
      <c r="E40" s="106" t="s">
        <v>301</v>
      </c>
      <c r="F40" s="106">
        <v>1</v>
      </c>
      <c r="G40" s="71" t="s">
        <v>302</v>
      </c>
      <c r="H40" s="71">
        <v>1062001</v>
      </c>
      <c r="I40" s="71" t="s">
        <v>303</v>
      </c>
    </row>
    <row r="41" spans="1:9" ht="15" thickBot="1" x14ac:dyDescent="0.4">
      <c r="A41" s="107"/>
      <c r="B41" s="73" t="s">
        <v>390</v>
      </c>
      <c r="C41" s="107"/>
      <c r="D41" s="107"/>
      <c r="E41" s="107"/>
      <c r="F41" s="107"/>
      <c r="G41" s="71" t="s">
        <v>392</v>
      </c>
      <c r="H41" s="71">
        <v>1062002</v>
      </c>
      <c r="I41" s="71" t="s">
        <v>393</v>
      </c>
    </row>
    <row r="42" spans="1:9" ht="15" thickBot="1" x14ac:dyDescent="0.4">
      <c r="A42" s="118"/>
      <c r="B42" s="75" t="s">
        <v>391</v>
      </c>
      <c r="C42" s="118"/>
      <c r="D42" s="118"/>
      <c r="E42" s="118"/>
      <c r="F42" s="118"/>
      <c r="G42" s="71" t="s">
        <v>316</v>
      </c>
      <c r="H42" s="71">
        <v>1062003</v>
      </c>
      <c r="I42" s="71" t="s">
        <v>305</v>
      </c>
    </row>
    <row r="43" spans="1:9" ht="29.5" thickBot="1" x14ac:dyDescent="0.4">
      <c r="A43" s="91" t="s">
        <v>144</v>
      </c>
      <c r="B43" s="75" t="s">
        <v>398</v>
      </c>
      <c r="C43" s="75">
        <v>1025</v>
      </c>
      <c r="D43" s="75" t="s">
        <v>399</v>
      </c>
      <c r="E43" s="75" t="s">
        <v>340</v>
      </c>
      <c r="F43" s="75" t="s">
        <v>117</v>
      </c>
      <c r="G43" s="75" t="s">
        <v>316</v>
      </c>
      <c r="H43" s="75">
        <v>1025002</v>
      </c>
      <c r="I43" s="75" t="s">
        <v>305</v>
      </c>
    </row>
  </sheetData>
  <mergeCells count="69">
    <mergeCell ref="F8:F12"/>
    <mergeCell ref="A2:I2"/>
    <mergeCell ref="A3:A6"/>
    <mergeCell ref="B3:B6"/>
    <mergeCell ref="C3:C6"/>
    <mergeCell ref="D3:D6"/>
    <mergeCell ref="E3:E6"/>
    <mergeCell ref="F3:F6"/>
    <mergeCell ref="A8:A12"/>
    <mergeCell ref="B8:B12"/>
    <mergeCell ref="C8:C12"/>
    <mergeCell ref="D8:D12"/>
    <mergeCell ref="E8:E12"/>
    <mergeCell ref="F19:F21"/>
    <mergeCell ref="A13:I13"/>
    <mergeCell ref="A14:A18"/>
    <mergeCell ref="B14:B18"/>
    <mergeCell ref="C14:C18"/>
    <mergeCell ref="D14:D18"/>
    <mergeCell ref="E14:E18"/>
    <mergeCell ref="F14:F18"/>
    <mergeCell ref="A19:A21"/>
    <mergeCell ref="B19:B21"/>
    <mergeCell ref="C19:C21"/>
    <mergeCell ref="D19:D21"/>
    <mergeCell ref="E19:E21"/>
    <mergeCell ref="F26:F27"/>
    <mergeCell ref="A22:A25"/>
    <mergeCell ref="B22:B25"/>
    <mergeCell ref="C22:C25"/>
    <mergeCell ref="D22:D25"/>
    <mergeCell ref="E22:E25"/>
    <mergeCell ref="F22:F25"/>
    <mergeCell ref="A26:A27"/>
    <mergeCell ref="B26:B27"/>
    <mergeCell ref="C26:C27"/>
    <mergeCell ref="D26:D27"/>
    <mergeCell ref="E26:E27"/>
    <mergeCell ref="F30:F32"/>
    <mergeCell ref="A28:A29"/>
    <mergeCell ref="B28:B29"/>
    <mergeCell ref="C28:C29"/>
    <mergeCell ref="D28:D29"/>
    <mergeCell ref="E28:E29"/>
    <mergeCell ref="F28:F29"/>
    <mergeCell ref="A30:A32"/>
    <mergeCell ref="B30:B32"/>
    <mergeCell ref="C30:C32"/>
    <mergeCell ref="D30:D32"/>
    <mergeCell ref="E30:E32"/>
    <mergeCell ref="H33:H34"/>
    <mergeCell ref="I33:I34"/>
    <mergeCell ref="A37:A39"/>
    <mergeCell ref="B37:B39"/>
    <mergeCell ref="C37:C39"/>
    <mergeCell ref="D37:D39"/>
    <mergeCell ref="E37:E39"/>
    <mergeCell ref="F37:F39"/>
    <mergeCell ref="A33:A36"/>
    <mergeCell ref="C33:C36"/>
    <mergeCell ref="D33:D36"/>
    <mergeCell ref="E33:E36"/>
    <mergeCell ref="F33:F36"/>
    <mergeCell ref="G33:G34"/>
    <mergeCell ref="A40:A42"/>
    <mergeCell ref="C40:C42"/>
    <mergeCell ref="D40:D42"/>
    <mergeCell ref="E40:E42"/>
    <mergeCell ref="F40:F4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topLeftCell="A25" zoomScale="90" zoomScaleNormal="90" workbookViewId="0">
      <selection activeCell="D25" sqref="D25"/>
    </sheetView>
  </sheetViews>
  <sheetFormatPr defaultColWidth="9.1796875" defaultRowHeight="14.5" x14ac:dyDescent="0.35"/>
  <cols>
    <col min="1" max="1" width="53.7265625" style="2" bestFit="1" customWidth="1"/>
    <col min="2" max="2" width="5" style="2" bestFit="1" customWidth="1"/>
    <col min="3" max="3" width="5" style="2" customWidth="1"/>
    <col min="4" max="4" width="23.7265625" style="2" bestFit="1" customWidth="1"/>
    <col min="5" max="5" width="17.453125" style="2" bestFit="1" customWidth="1"/>
    <col min="6" max="6" width="20" style="2" bestFit="1" customWidth="1"/>
    <col min="7" max="12" width="16.7265625" style="2" bestFit="1" customWidth="1"/>
    <col min="13" max="13" width="17.81640625" style="2" bestFit="1" customWidth="1"/>
    <col min="14" max="16384" width="9.1796875" style="2"/>
  </cols>
  <sheetData>
    <row r="1" spans="1:13" x14ac:dyDescent="0.35">
      <c r="A1" s="3" t="s">
        <v>55</v>
      </c>
      <c r="B1" s="3" t="s">
        <v>36</v>
      </c>
      <c r="C1" s="3" t="s">
        <v>128</v>
      </c>
      <c r="D1" s="3" t="s">
        <v>56</v>
      </c>
      <c r="F1" s="6" t="s">
        <v>57</v>
      </c>
      <c r="G1" s="7" t="s">
        <v>58</v>
      </c>
    </row>
    <row r="2" spans="1:13" x14ac:dyDescent="0.35">
      <c r="A2" s="5" t="s">
        <v>59</v>
      </c>
      <c r="B2" s="12"/>
      <c r="C2" s="12"/>
      <c r="D2" s="13" t="s">
        <v>60</v>
      </c>
      <c r="F2" s="6" t="s">
        <v>61</v>
      </c>
      <c r="G2" s="12" t="s">
        <v>3</v>
      </c>
    </row>
    <row r="3" spans="1:13" x14ac:dyDescent="0.35">
      <c r="A3" s="5" t="s">
        <v>105</v>
      </c>
      <c r="B3" s="5">
        <v>1001</v>
      </c>
      <c r="C3" s="5" t="s">
        <v>129</v>
      </c>
      <c r="D3" s="5">
        <v>20180216</v>
      </c>
      <c r="F3" s="5" t="s">
        <v>62</v>
      </c>
      <c r="G3" s="5" t="s">
        <v>157</v>
      </c>
    </row>
    <row r="4" spans="1:13" x14ac:dyDescent="0.35">
      <c r="A4" s="5" t="s">
        <v>106</v>
      </c>
      <c r="B4" s="5">
        <v>1002</v>
      </c>
      <c r="C4" s="5" t="s">
        <v>129</v>
      </c>
      <c r="D4" s="5" t="s">
        <v>82</v>
      </c>
      <c r="F4" s="5" t="s">
        <v>63</v>
      </c>
      <c r="G4" s="5" t="s">
        <v>64</v>
      </c>
    </row>
    <row r="5" spans="1:13" x14ac:dyDescent="0.35">
      <c r="A5" s="5" t="s">
        <v>107</v>
      </c>
      <c r="B5" s="5">
        <v>1003</v>
      </c>
      <c r="C5" s="5" t="s">
        <v>129</v>
      </c>
      <c r="D5" s="14">
        <f>COUNT(D9:M9)</f>
        <v>2</v>
      </c>
      <c r="F5" s="5" t="s">
        <v>65</v>
      </c>
      <c r="G5" s="5" t="s">
        <v>3</v>
      </c>
    </row>
    <row r="6" spans="1:13" ht="43.5" x14ac:dyDescent="0.35">
      <c r="A6" s="5"/>
      <c r="B6" s="5"/>
      <c r="C6" s="5"/>
      <c r="D6" s="15"/>
      <c r="F6" s="5" t="s">
        <v>158</v>
      </c>
      <c r="G6" s="5" t="s">
        <v>159</v>
      </c>
    </row>
    <row r="7" spans="1:13" x14ac:dyDescent="0.35">
      <c r="A7" s="3" t="s">
        <v>35</v>
      </c>
      <c r="B7" s="3" t="s">
        <v>36</v>
      </c>
      <c r="C7" s="3"/>
      <c r="D7" s="3" t="s">
        <v>37</v>
      </c>
      <c r="E7" s="3" t="s">
        <v>38</v>
      </c>
      <c r="F7" s="3" t="s">
        <v>39</v>
      </c>
      <c r="G7" s="3" t="s">
        <v>40</v>
      </c>
      <c r="H7" s="3" t="s">
        <v>41</v>
      </c>
      <c r="I7" s="3" t="s">
        <v>42</v>
      </c>
      <c r="J7" s="3" t="s">
        <v>43</v>
      </c>
      <c r="K7" s="3" t="s">
        <v>44</v>
      </c>
      <c r="L7" s="3" t="s">
        <v>45</v>
      </c>
      <c r="M7" s="3" t="s">
        <v>46</v>
      </c>
    </row>
    <row r="8" spans="1:13" x14ac:dyDescent="0.35">
      <c r="A8" s="5" t="s">
        <v>47</v>
      </c>
      <c r="B8" s="12"/>
      <c r="C8" s="12" t="s">
        <v>129</v>
      </c>
      <c r="D8" s="13" t="s">
        <v>5</v>
      </c>
      <c r="E8" s="13" t="s">
        <v>5</v>
      </c>
      <c r="F8" s="5"/>
      <c r="G8" s="5"/>
      <c r="H8" s="5"/>
      <c r="I8" s="5"/>
      <c r="J8" s="5"/>
      <c r="K8" s="5"/>
      <c r="L8" s="5"/>
      <c r="M8" s="5"/>
    </row>
    <row r="9" spans="1:13" x14ac:dyDescent="0.35">
      <c r="A9" s="5" t="s">
        <v>48</v>
      </c>
      <c r="B9" s="5">
        <v>1004</v>
      </c>
      <c r="C9" s="5" t="s">
        <v>129</v>
      </c>
      <c r="D9" s="5">
        <v>1</v>
      </c>
      <c r="E9" s="5">
        <v>2</v>
      </c>
      <c r="F9" s="5"/>
      <c r="G9" s="5"/>
      <c r="H9" s="5"/>
      <c r="I9" s="5"/>
      <c r="J9" s="5"/>
      <c r="K9" s="5"/>
      <c r="L9" s="5"/>
      <c r="M9" s="5"/>
    </row>
    <row r="10" spans="1:13" x14ac:dyDescent="0.35">
      <c r="A10" s="5" t="s">
        <v>97</v>
      </c>
      <c r="B10" s="5">
        <v>1009</v>
      </c>
      <c r="C10" s="5" t="s">
        <v>129</v>
      </c>
      <c r="D10" s="12" t="s">
        <v>93</v>
      </c>
      <c r="E10" s="12" t="s">
        <v>93</v>
      </c>
      <c r="F10" s="5"/>
      <c r="G10" s="5"/>
      <c r="H10" s="5"/>
      <c r="I10" s="5"/>
      <c r="J10" s="5"/>
      <c r="K10" s="5"/>
      <c r="L10" s="5"/>
      <c r="M10" s="5"/>
    </row>
    <row r="11" spans="1:13" x14ac:dyDescent="0.35">
      <c r="A11" s="5" t="s">
        <v>85</v>
      </c>
      <c r="B11" s="5">
        <v>1005</v>
      </c>
      <c r="C11" s="5" t="s">
        <v>129</v>
      </c>
      <c r="D11" s="12" t="s">
        <v>71</v>
      </c>
      <c r="E11" s="12" t="s">
        <v>91</v>
      </c>
      <c r="F11" s="5"/>
      <c r="G11" s="5"/>
      <c r="H11" s="5"/>
      <c r="I11" s="5"/>
      <c r="J11" s="5"/>
      <c r="K11" s="5"/>
      <c r="L11" s="5"/>
      <c r="M11" s="5"/>
    </row>
    <row r="12" spans="1:13" x14ac:dyDescent="0.35">
      <c r="A12" s="5" t="s">
        <v>134</v>
      </c>
      <c r="B12" s="22">
        <v>1010</v>
      </c>
      <c r="C12" s="24" t="s">
        <v>130</v>
      </c>
      <c r="D12" s="20"/>
      <c r="E12" s="12"/>
      <c r="F12" s="5"/>
      <c r="G12" s="5"/>
      <c r="H12" s="5"/>
      <c r="I12" s="5"/>
      <c r="J12" s="5"/>
      <c r="K12" s="5"/>
      <c r="L12" s="5"/>
      <c r="M12" s="5"/>
    </row>
    <row r="13" spans="1:13" x14ac:dyDescent="0.35">
      <c r="A13" s="5" t="s">
        <v>149</v>
      </c>
      <c r="B13" s="22">
        <v>1026</v>
      </c>
      <c r="C13" s="24" t="s">
        <v>130</v>
      </c>
      <c r="D13" s="20"/>
      <c r="E13" s="12"/>
      <c r="F13" s="5"/>
      <c r="G13" s="5"/>
      <c r="H13" s="5"/>
      <c r="I13" s="5"/>
      <c r="J13" s="5"/>
      <c r="K13" s="5"/>
      <c r="L13" s="5"/>
      <c r="M13" s="5"/>
    </row>
    <row r="14" spans="1:13" x14ac:dyDescent="0.35">
      <c r="A14" s="5" t="s">
        <v>102</v>
      </c>
      <c r="B14" s="5">
        <v>1038</v>
      </c>
      <c r="C14" s="5" t="s">
        <v>129</v>
      </c>
      <c r="D14" s="12" t="s">
        <v>5</v>
      </c>
      <c r="E14" s="12" t="s">
        <v>96</v>
      </c>
      <c r="F14" s="5"/>
      <c r="G14" s="5"/>
      <c r="H14" s="5"/>
      <c r="I14" s="5"/>
      <c r="J14" s="5"/>
      <c r="K14" s="5"/>
      <c r="L14" s="5"/>
      <c r="M14" s="5"/>
    </row>
    <row r="15" spans="1:13" x14ac:dyDescent="0.35">
      <c r="A15" s="5" t="s">
        <v>103</v>
      </c>
      <c r="B15" s="5">
        <v>1039</v>
      </c>
      <c r="C15" s="5" t="s">
        <v>130</v>
      </c>
      <c r="D15" s="12">
        <v>25</v>
      </c>
      <c r="E15" s="12">
        <v>3.5</v>
      </c>
      <c r="F15" s="5"/>
      <c r="G15" s="5"/>
      <c r="H15" s="5"/>
      <c r="I15" s="5"/>
      <c r="J15" s="5"/>
      <c r="K15" s="5"/>
      <c r="L15" s="5"/>
      <c r="M15" s="5"/>
    </row>
    <row r="16" spans="1:13" x14ac:dyDescent="0.35">
      <c r="A16" s="5" t="s">
        <v>104</v>
      </c>
      <c r="B16" s="5">
        <v>1040</v>
      </c>
      <c r="C16" s="5" t="s">
        <v>130</v>
      </c>
      <c r="D16" s="12">
        <v>18</v>
      </c>
      <c r="E16" s="12">
        <v>2</v>
      </c>
      <c r="F16" s="5"/>
      <c r="G16" s="5"/>
      <c r="H16" s="5"/>
      <c r="I16" s="5"/>
      <c r="J16" s="5"/>
      <c r="K16" s="5"/>
      <c r="L16" s="5"/>
      <c r="M16" s="5"/>
    </row>
    <row r="17" spans="1:13" x14ac:dyDescent="0.35">
      <c r="A17" s="5" t="s">
        <v>243</v>
      </c>
      <c r="B17" s="5">
        <v>1062</v>
      </c>
      <c r="C17" s="5" t="s">
        <v>129</v>
      </c>
      <c r="D17" s="12" t="s">
        <v>5</v>
      </c>
      <c r="E17" s="12" t="s">
        <v>96</v>
      </c>
      <c r="F17" s="5"/>
      <c r="G17" s="5"/>
      <c r="H17" s="5"/>
      <c r="I17" s="5"/>
      <c r="J17" s="5"/>
      <c r="K17" s="5"/>
      <c r="L17" s="5"/>
      <c r="M17" s="5"/>
    </row>
    <row r="18" spans="1:13" x14ac:dyDescent="0.35">
      <c r="A18" s="18" t="s">
        <v>144</v>
      </c>
      <c r="B18" s="22">
        <v>1025</v>
      </c>
      <c r="C18" s="24" t="s">
        <v>130</v>
      </c>
      <c r="D18" s="20" t="s">
        <v>244</v>
      </c>
      <c r="E18" s="12" t="s">
        <v>118</v>
      </c>
      <c r="F18" s="5"/>
      <c r="G18" s="5"/>
      <c r="H18" s="5"/>
      <c r="I18" s="5"/>
      <c r="J18" s="5"/>
      <c r="K18" s="5"/>
      <c r="L18" s="5"/>
      <c r="M18" s="5"/>
    </row>
    <row r="20" spans="1:13" x14ac:dyDescent="0.35">
      <c r="A20" s="3" t="s">
        <v>49</v>
      </c>
      <c r="B20" s="5"/>
      <c r="C20" s="5"/>
      <c r="D20" s="5" t="str">
        <f>$G$1</f>
        <v>{B:</v>
      </c>
    </row>
    <row r="21" spans="1:13" ht="72.5" x14ac:dyDescent="0.35">
      <c r="A21" s="3" t="s">
        <v>50</v>
      </c>
      <c r="B21" s="5"/>
      <c r="C21" s="5"/>
      <c r="D21" s="5" t="str">
        <f>$G$4 &amp; D2 &amp; $G$6 &amp; CHAR(10)  &amp; B3 &amp; $G$3 &amp; D3  &amp; CHAR(10)  &amp; B4 &amp; $G$3 &amp; D4  &amp; CHAR(10)  &amp; B5 &amp; $G$3 &amp; D5 &amp; CHAR(10) &amp; $G$5</f>
        <v>{00:
1001^20180216
1002^CCBPUTIB0028
1003^2
}</v>
      </c>
    </row>
    <row r="22" spans="1:13" ht="145" x14ac:dyDescent="0.35">
      <c r="A22" s="3" t="s">
        <v>51</v>
      </c>
      <c r="B22" s="5"/>
      <c r="C22" s="5"/>
      <c r="D22" s="5" t="str">
        <f>$G$4 &amp; D8 &amp; $G$6 &amp; CHAR(10) &amp; $B9 &amp; $G$3 &amp; D9  &amp; CHAR(10) &amp; $B10 &amp; $G$3 &amp; D10  &amp; CHAR(10) &amp; $B11 &amp; $G$3 &amp; D11  &amp; CHAR(10) &amp; $B14 &amp; $G$3 &amp; D14  &amp; CHAR(10) &amp; $B15 &amp; $G$3 &amp; D15  &amp; CHAR(10) &amp; $B16 &amp; $G$3 &amp; D16  &amp; CHAR(10) &amp; $B17 &amp; $G$3 &amp; D17  &amp; CHAR(10)  &amp; $B18 &amp; $G$3 &amp; D18  &amp; CHAR(10) &amp; $G$5</f>
        <v>{01:
1004^1
1009^UTIB0000109
1005^ADFOA4091A
1038^01
1039^25
1040^18
1062^01
1025^Markup with RO/ED
}</v>
      </c>
      <c r="E22" s="5" t="str">
        <f>$G$4 &amp; E8 &amp; $G$6 &amp; CHAR(10) &amp; $B9 &amp; $G$3 &amp; E9  &amp; CHAR(10) &amp; $B10 &amp; $G$3 &amp; E10  &amp; CHAR(10) &amp; $B11 &amp; $G$3 &amp; E11  &amp; CHAR(10) &amp; $B14 &amp; $G$3 &amp; E14  &amp; CHAR(10) &amp; $B15 &amp; $G$3 &amp; E15  &amp; CHAR(10) &amp; $B16 &amp; $G$3 &amp; E16  &amp; CHAR(10) &amp; $B17 &amp; $G$3 &amp; E17  &amp; CHAR(10)  &amp; $B18 &amp; $G$3 &amp; E18  &amp; CHAR(10) &amp; $G$5</f>
        <v>{01:
1004^2
1009^UTIB0000109
1005^ADFOA4281A
1038^02
1039^3.5
1040^2
1062^02
1025^TEST Markup
}</v>
      </c>
      <c r="F22" s="5"/>
      <c r="G22" s="5"/>
      <c r="H22" s="5"/>
      <c r="I22" s="5"/>
      <c r="J22" s="5"/>
      <c r="K22" s="5"/>
      <c r="L22" s="5"/>
      <c r="M22" s="5"/>
    </row>
    <row r="23" spans="1:13" x14ac:dyDescent="0.35">
      <c r="A23" s="3" t="s">
        <v>52</v>
      </c>
      <c r="B23" s="5"/>
      <c r="C23" s="5"/>
      <c r="D23" s="5" t="str">
        <f>$G$2</f>
        <v>}</v>
      </c>
    </row>
    <row r="24" spans="1:13" ht="391.5" x14ac:dyDescent="0.35">
      <c r="A24" s="3" t="s">
        <v>53</v>
      </c>
      <c r="B24" s="5"/>
      <c r="C24" s="5"/>
      <c r="D24" s="5" t="str">
        <f xml:space="preserve"> D20 &amp; CHAR(10) &amp; D21 &amp; CHAR(10) &amp; IF(D22 = "", "", D22 &amp; CHAR(10)) &amp; IF(E22 = "", "", E22 &amp; CHAR(10)) &amp; IF(F22 = "", "", F22 &amp; CHAR(10)) &amp; IF(G22 = "", "", G22 &amp; CHAR(10)) &amp; IF(H22 = "", "", H22 &amp; CHAR(10)) &amp; IF(I22 = "", "", I22 &amp; CHAR(10)) &amp; IF(J22 = "", "", J22 &amp; CHAR(10)) &amp; IF(K22 = "", "", K22 &amp; CHAR(10)) &amp; IF(L22 = "", "", L22 &amp; CHAR(10)) &amp; IF(M22 = "", "", M22 &amp; CHAR(10)) &amp; D23</f>
        <v>{B:
{00:
1001^20180216
1002^CCBPUTIB0028
1003^2
}
{01:
1004^1
1009^UTIB0000109
1005^ADFOA4091A
1038^01
1039^25
1040^18
1062^01
1025^Markup with RO/ED
}
{01:
1004^2
1009^UTIB0000109
1005^ADFOA4281A
1038^02
1039^3.5
1040^2
1062^02
1025^TEST Markup
}
}</v>
      </c>
    </row>
    <row r="25" spans="1:13" ht="409.5" x14ac:dyDescent="0.35">
      <c r="A25" s="3" t="s">
        <v>68</v>
      </c>
      <c r="B25" s="5"/>
      <c r="C25" s="5"/>
      <c r="D25" s="5" t="str">
        <f>'Message Header'!D12 &amp; CHAR(10) &amp;D24</f>
        <v>{H:0031901FX03CCBPUTIB0028B19070800000320180216131410BIS3_HUB       }
{B:
{00:
1001^20180216
1002^CCBPUTIB0028
1003^2
}
{01:
1004^1
1009^UTIB0000109
1005^ADFOA4091A
1038^01
1039^25
1040^18
1062^01
1025^Markup with RO/ED
}
{01:
1004^2
1009^UTIB0000109
1005^ADFOA4281A
1038^02
1039^3.5
1040^2
1062^02
1025^TEST Markup
}
}</v>
      </c>
    </row>
    <row r="26" spans="1:13" ht="409.5" x14ac:dyDescent="0.35">
      <c r="A26" s="3" t="s">
        <v>54</v>
      </c>
      <c r="B26" s="5"/>
      <c r="C26" s="5"/>
      <c r="D26" s="5" t="s">
        <v>587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Read Me</vt:lpstr>
      <vt:lpstr>API Calls</vt:lpstr>
      <vt:lpstr>Message Header</vt:lpstr>
      <vt:lpstr>Customer Onboarding Approval</vt:lpstr>
      <vt:lpstr>CustomerOnboardingApproval_Samp</vt:lpstr>
      <vt:lpstr>Limits</vt:lpstr>
      <vt:lpstr>Limits_Sample</vt:lpstr>
      <vt:lpstr>Markup</vt:lpstr>
      <vt:lpstr>Markup_Sample</vt:lpstr>
      <vt:lpstr>Swap Quotes</vt:lpstr>
      <vt:lpstr>Swap Quotes_Sample</vt:lpstr>
      <vt:lpstr>Trade Response</vt:lpstr>
      <vt:lpstr>Trade Response_Sample</vt:lpstr>
      <vt:lpstr>Process Status</vt:lpstr>
      <vt:lpstr>Process Status_Sample</vt:lpstr>
      <vt:lpstr>Trade Reconciliation</vt:lpstr>
      <vt:lpstr>Trade Reconciliation_Sample</vt:lpstr>
      <vt:lpstr>Acknowledgement</vt:lpstr>
      <vt:lpstr>Acknowledgement_Sample</vt:lpstr>
      <vt:lpstr>Resend Messages After Timestamp</vt:lpstr>
      <vt:lpstr>ResendMessagesAfterTimestamp_Sa</vt:lpstr>
      <vt:lpstr>Infra Requirements</vt:lpstr>
      <vt:lpstr>Heartbeat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2025-09-05T09:09:51Z</dcterms:modified>
</cp:coreProperties>
</file>